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missarovank\Desktop\Тендеры\Строительство улицы Новое Очаково\2. Документация\КИТД_строительство улицы Новое Очаково\"/>
    </mc:Choice>
  </mc:AlternateContent>
  <xr:revisionPtr revIDLastSave="0" documentId="13_ncr:1_{25F6AB96-212D-414D-B146-C452F16B5CAF}" xr6:coauthVersionLast="47" xr6:coauthVersionMax="47" xr10:uidLastSave="{00000000-0000-0000-0000-000000000000}"/>
  <bookViews>
    <workbookView xWindow="-108" yWindow="-108" windowWidth="23256" windowHeight="12576" xr2:uid="{91DE7E93-4201-492C-A3A3-F1DA5F32DF37}"/>
  </bookViews>
  <sheets>
    <sheet name="ТКП" sheetId="1" r:id="rId1"/>
  </sheets>
  <definedNames>
    <definedName name="_xlnm._FilterDatabase" localSheetId="0" hidden="1">ТКП!$C$15:$N$650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29" i="1" l="1"/>
  <c r="I628" i="1" s="1"/>
  <c r="M628" i="1"/>
  <c r="L627" i="1"/>
  <c r="I626" i="1" s="1"/>
  <c r="M626" i="1"/>
  <c r="L623" i="1"/>
  <c r="I622" i="1" s="1"/>
  <c r="M622" i="1"/>
  <c r="L621" i="1"/>
  <c r="I620" i="1" s="1"/>
  <c r="L620" i="1" s="1"/>
  <c r="M620" i="1"/>
  <c r="L619" i="1"/>
  <c r="I618" i="1" s="1"/>
  <c r="M618" i="1"/>
  <c r="L617" i="1"/>
  <c r="I616" i="1" s="1"/>
  <c r="M616" i="1"/>
  <c r="L613" i="1"/>
  <c r="I612" i="1" s="1"/>
  <c r="L612" i="1" s="1"/>
  <c r="M612" i="1"/>
  <c r="L611" i="1"/>
  <c r="I610" i="1" s="1"/>
  <c r="L610" i="1" s="1"/>
  <c r="M610" i="1"/>
  <c r="L609" i="1"/>
  <c r="I608" i="1" s="1"/>
  <c r="M608" i="1"/>
  <c r="L605" i="1"/>
  <c r="I604" i="1" s="1"/>
  <c r="L604" i="1" s="1"/>
  <c r="M604" i="1"/>
  <c r="L603" i="1"/>
  <c r="I602" i="1" s="1"/>
  <c r="M602" i="1"/>
  <c r="L601" i="1"/>
  <c r="M600" i="1"/>
  <c r="L599" i="1"/>
  <c r="I598" i="1" s="1"/>
  <c r="M598" i="1"/>
  <c r="L597" i="1"/>
  <c r="I596" i="1" s="1"/>
  <c r="L596" i="1" s="1"/>
  <c r="M596" i="1"/>
  <c r="L595" i="1"/>
  <c r="I594" i="1" s="1"/>
  <c r="M594" i="1"/>
  <c r="L593" i="1"/>
  <c r="I592" i="1" s="1"/>
  <c r="M592" i="1"/>
  <c r="L591" i="1"/>
  <c r="I590" i="1" s="1"/>
  <c r="M590" i="1"/>
  <c r="M588" i="1"/>
  <c r="N588" i="1" s="1"/>
  <c r="K588" i="1"/>
  <c r="M587" i="1"/>
  <c r="N587" i="1" s="1"/>
  <c r="K587" i="1"/>
  <c r="M586" i="1"/>
  <c r="N586" i="1" s="1"/>
  <c r="K586" i="1"/>
  <c r="L585" i="1"/>
  <c r="M584" i="1"/>
  <c r="N584" i="1" s="1"/>
  <c r="K584" i="1"/>
  <c r="M583" i="1"/>
  <c r="N583" i="1" s="1"/>
  <c r="K583" i="1"/>
  <c r="M582" i="1"/>
  <c r="N582" i="1" s="1"/>
  <c r="K582" i="1"/>
  <c r="M581" i="1"/>
  <c r="N581" i="1" s="1"/>
  <c r="K581" i="1"/>
  <c r="M580" i="1"/>
  <c r="N580" i="1" s="1"/>
  <c r="K580" i="1"/>
  <c r="M579" i="1"/>
  <c r="N579" i="1" s="1"/>
  <c r="K579" i="1"/>
  <c r="M578" i="1"/>
  <c r="N578" i="1" s="1"/>
  <c r="K578" i="1"/>
  <c r="M577" i="1"/>
  <c r="N577" i="1" s="1"/>
  <c r="K577" i="1"/>
  <c r="M576" i="1"/>
  <c r="N576" i="1" s="1"/>
  <c r="K576" i="1"/>
  <c r="M575" i="1"/>
  <c r="N575" i="1" s="1"/>
  <c r="K575" i="1"/>
  <c r="M574" i="1"/>
  <c r="N574" i="1" s="1"/>
  <c r="K574" i="1"/>
  <c r="M573" i="1"/>
  <c r="N573" i="1" s="1"/>
  <c r="K573" i="1"/>
  <c r="M572" i="1"/>
  <c r="N572" i="1" s="1"/>
  <c r="K572" i="1"/>
  <c r="M571" i="1"/>
  <c r="N571" i="1" s="1"/>
  <c r="K571" i="1"/>
  <c r="M570" i="1"/>
  <c r="N570" i="1" s="1"/>
  <c r="K570" i="1"/>
  <c r="M569" i="1"/>
  <c r="N569" i="1" s="1"/>
  <c r="K569" i="1"/>
  <c r="M568" i="1"/>
  <c r="N568" i="1" s="1"/>
  <c r="K568" i="1"/>
  <c r="M567" i="1"/>
  <c r="N567" i="1" s="1"/>
  <c r="K567" i="1"/>
  <c r="M566" i="1"/>
  <c r="K566" i="1"/>
  <c r="L565" i="1"/>
  <c r="L563" i="1"/>
  <c r="I562" i="1" s="1"/>
  <c r="L562" i="1" s="1"/>
  <c r="M562" i="1"/>
  <c r="L561" i="1"/>
  <c r="I560" i="1" s="1"/>
  <c r="L560" i="1" s="1"/>
  <c r="M560" i="1"/>
  <c r="L559" i="1"/>
  <c r="L558" i="1"/>
  <c r="M557" i="1"/>
  <c r="L556" i="1"/>
  <c r="L555" i="1"/>
  <c r="M554" i="1"/>
  <c r="L553" i="1"/>
  <c r="L552" i="1"/>
  <c r="M551" i="1"/>
  <c r="L550" i="1"/>
  <c r="L549" i="1"/>
  <c r="M548" i="1"/>
  <c r="L547" i="1"/>
  <c r="L546" i="1"/>
  <c r="M545" i="1"/>
  <c r="M544" i="1"/>
  <c r="N544" i="1" s="1"/>
  <c r="K544" i="1"/>
  <c r="L543" i="1"/>
  <c r="L542" i="1"/>
  <c r="M541" i="1"/>
  <c r="L540" i="1"/>
  <c r="L539" i="1"/>
  <c r="M538" i="1"/>
  <c r="L536" i="1"/>
  <c r="I535" i="1" s="1"/>
  <c r="K535" i="1" s="1"/>
  <c r="M535" i="1"/>
  <c r="L534" i="1"/>
  <c r="I533" i="1" s="1"/>
  <c r="K533" i="1" s="1"/>
  <c r="M533" i="1"/>
  <c r="L531" i="1"/>
  <c r="I530" i="1" s="1"/>
  <c r="L530" i="1" s="1"/>
  <c r="M530" i="1"/>
  <c r="L529" i="1"/>
  <c r="I528" i="1" s="1"/>
  <c r="L528" i="1" s="1"/>
  <c r="M528" i="1"/>
  <c r="L527" i="1"/>
  <c r="I526" i="1" s="1"/>
  <c r="M526" i="1"/>
  <c r="L525" i="1"/>
  <c r="I524" i="1" s="1"/>
  <c r="M524" i="1"/>
  <c r="L523" i="1"/>
  <c r="I522" i="1" s="1"/>
  <c r="L522" i="1" s="1"/>
  <c r="M522" i="1"/>
  <c r="L519" i="1"/>
  <c r="I518" i="1" s="1"/>
  <c r="M518" i="1"/>
  <c r="L517" i="1"/>
  <c r="I516" i="1" s="1"/>
  <c r="M516" i="1"/>
  <c r="L514" i="1"/>
  <c r="I513" i="1" s="1"/>
  <c r="L513" i="1" s="1"/>
  <c r="M513" i="1"/>
  <c r="L512" i="1"/>
  <c r="I511" i="1" s="1"/>
  <c r="K511" i="1" s="1"/>
  <c r="M511" i="1"/>
  <c r="L510" i="1"/>
  <c r="I509" i="1" s="1"/>
  <c r="M509" i="1"/>
  <c r="L508" i="1"/>
  <c r="I507" i="1" s="1"/>
  <c r="L507" i="1" s="1"/>
  <c r="M507" i="1"/>
  <c r="L506" i="1"/>
  <c r="I505" i="1" s="1"/>
  <c r="L505" i="1" s="1"/>
  <c r="M505" i="1"/>
  <c r="L502" i="1"/>
  <c r="L501" i="1"/>
  <c r="L500" i="1"/>
  <c r="M499" i="1"/>
  <c r="M498" i="1" s="1"/>
  <c r="L497" i="1"/>
  <c r="I496" i="1" s="1"/>
  <c r="M496" i="1"/>
  <c r="L495" i="1"/>
  <c r="I494" i="1" s="1"/>
  <c r="L494" i="1" s="1"/>
  <c r="M494" i="1"/>
  <c r="L493" i="1"/>
  <c r="I492" i="1" s="1"/>
  <c r="M492" i="1"/>
  <c r="L491" i="1"/>
  <c r="I490" i="1" s="1"/>
  <c r="M490" i="1"/>
  <c r="L489" i="1"/>
  <c r="I488" i="1" s="1"/>
  <c r="M488" i="1"/>
  <c r="L485" i="1"/>
  <c r="L484" i="1"/>
  <c r="L483" i="1"/>
  <c r="M482" i="1"/>
  <c r="M481" i="1" s="1"/>
  <c r="L480" i="1"/>
  <c r="I479" i="1" s="1"/>
  <c r="K479" i="1" s="1"/>
  <c r="M479" i="1"/>
  <c r="L478" i="1"/>
  <c r="I477" i="1" s="1"/>
  <c r="M477" i="1"/>
  <c r="L476" i="1"/>
  <c r="I475" i="1" s="1"/>
  <c r="L475" i="1" s="1"/>
  <c r="M475" i="1"/>
  <c r="L474" i="1"/>
  <c r="I473" i="1" s="1"/>
  <c r="L473" i="1" s="1"/>
  <c r="M473" i="1"/>
  <c r="L472" i="1"/>
  <c r="I471" i="1" s="1"/>
  <c r="K471" i="1" s="1"/>
  <c r="M471" i="1"/>
  <c r="L468" i="1"/>
  <c r="I467" i="1" s="1"/>
  <c r="M467" i="1"/>
  <c r="M466" i="1" s="1"/>
  <c r="L465" i="1"/>
  <c r="I464" i="1" s="1"/>
  <c r="M464" i="1"/>
  <c r="M463" i="1" s="1"/>
  <c r="L461" i="1"/>
  <c r="I460" i="1" s="1"/>
  <c r="M460" i="1"/>
  <c r="M459" i="1" s="1"/>
  <c r="L458" i="1"/>
  <c r="I457" i="1" s="1"/>
  <c r="L457" i="1" s="1"/>
  <c r="L456" i="1" s="1"/>
  <c r="M457" i="1"/>
  <c r="M456" i="1" s="1"/>
  <c r="L454" i="1"/>
  <c r="I453" i="1" s="1"/>
  <c r="M453" i="1"/>
  <c r="L452" i="1"/>
  <c r="I451" i="1" s="1"/>
  <c r="L451" i="1" s="1"/>
  <c r="M451" i="1"/>
  <c r="L450" i="1"/>
  <c r="I449" i="1" s="1"/>
  <c r="L449" i="1" s="1"/>
  <c r="M449" i="1"/>
  <c r="L447" i="1"/>
  <c r="I446" i="1" s="1"/>
  <c r="M446" i="1"/>
  <c r="L445" i="1"/>
  <c r="I444" i="1" s="1"/>
  <c r="M444" i="1"/>
  <c r="L443" i="1"/>
  <c r="I442" i="1" s="1"/>
  <c r="L442" i="1" s="1"/>
  <c r="M442" i="1"/>
  <c r="L441" i="1"/>
  <c r="I440" i="1" s="1"/>
  <c r="L440" i="1" s="1"/>
  <c r="M440" i="1"/>
  <c r="L439" i="1"/>
  <c r="I438" i="1" s="1"/>
  <c r="M438" i="1"/>
  <c r="L437" i="1"/>
  <c r="I436" i="1" s="1"/>
  <c r="M436" i="1"/>
  <c r="L433" i="1"/>
  <c r="I432" i="1" s="1"/>
  <c r="L432" i="1" s="1"/>
  <c r="M432" i="1"/>
  <c r="L431" i="1"/>
  <c r="I430" i="1" s="1"/>
  <c r="M430" i="1"/>
  <c r="L428" i="1"/>
  <c r="I427" i="1" s="1"/>
  <c r="L427" i="1" s="1"/>
  <c r="M427" i="1"/>
  <c r="L426" i="1"/>
  <c r="I425" i="1" s="1"/>
  <c r="M425" i="1"/>
  <c r="L424" i="1"/>
  <c r="I423" i="1" s="1"/>
  <c r="K423" i="1" s="1"/>
  <c r="M423" i="1"/>
  <c r="L422" i="1"/>
  <c r="L421" i="1"/>
  <c r="M420" i="1"/>
  <c r="L419" i="1"/>
  <c r="I418" i="1" s="1"/>
  <c r="L418" i="1" s="1"/>
  <c r="M418" i="1"/>
  <c r="L415" i="1"/>
  <c r="I414" i="1" s="1"/>
  <c r="M414" i="1"/>
  <c r="M413" i="1"/>
  <c r="N413" i="1" s="1"/>
  <c r="K413" i="1"/>
  <c r="L411" i="1"/>
  <c r="I410" i="1" s="1"/>
  <c r="L410" i="1" s="1"/>
  <c r="M410" i="1"/>
  <c r="L409" i="1"/>
  <c r="I408" i="1" s="1"/>
  <c r="M408" i="1"/>
  <c r="L407" i="1"/>
  <c r="I406" i="1" s="1"/>
  <c r="M406" i="1"/>
  <c r="L403" i="1"/>
  <c r="I402" i="1" s="1"/>
  <c r="M402" i="1"/>
  <c r="L401" i="1"/>
  <c r="I400" i="1" s="1"/>
  <c r="M400" i="1"/>
  <c r="L399" i="1"/>
  <c r="I398" i="1" s="1"/>
  <c r="M398" i="1"/>
  <c r="L396" i="1"/>
  <c r="I395" i="1" s="1"/>
  <c r="L395" i="1" s="1"/>
  <c r="M395" i="1"/>
  <c r="L394" i="1"/>
  <c r="I393" i="1" s="1"/>
  <c r="K393" i="1" s="1"/>
  <c r="M393" i="1"/>
  <c r="L392" i="1"/>
  <c r="I391" i="1" s="1"/>
  <c r="K391" i="1" s="1"/>
  <c r="M391" i="1"/>
  <c r="L390" i="1"/>
  <c r="L389" i="1"/>
  <c r="M388" i="1"/>
  <c r="L387" i="1"/>
  <c r="I386" i="1" s="1"/>
  <c r="M386" i="1"/>
  <c r="L383" i="1"/>
  <c r="I382" i="1" s="1"/>
  <c r="L382" i="1" s="1"/>
  <c r="M382" i="1"/>
  <c r="L381" i="1"/>
  <c r="I380" i="1" s="1"/>
  <c r="M380" i="1"/>
  <c r="L379" i="1"/>
  <c r="I378" i="1" s="1"/>
  <c r="M378" i="1"/>
  <c r="L376" i="1"/>
  <c r="I375" i="1" s="1"/>
  <c r="L375" i="1" s="1"/>
  <c r="M375" i="1"/>
  <c r="L374" i="1"/>
  <c r="I373" i="1" s="1"/>
  <c r="L373" i="1" s="1"/>
  <c r="M373" i="1"/>
  <c r="L372" i="1"/>
  <c r="I371" i="1" s="1"/>
  <c r="K371" i="1" s="1"/>
  <c r="M371" i="1"/>
  <c r="L370" i="1"/>
  <c r="I369" i="1" s="1"/>
  <c r="K369" i="1" s="1"/>
  <c r="M369" i="1"/>
  <c r="L368" i="1"/>
  <c r="I367" i="1" s="1"/>
  <c r="L367" i="1" s="1"/>
  <c r="M367" i="1"/>
  <c r="L366" i="1"/>
  <c r="I365" i="1" s="1"/>
  <c r="M365" i="1"/>
  <c r="L364" i="1"/>
  <c r="L363" i="1"/>
  <c r="M362" i="1"/>
  <c r="L361" i="1"/>
  <c r="I360" i="1" s="1"/>
  <c r="L360" i="1" s="1"/>
  <c r="M360" i="1"/>
  <c r="L357" i="1"/>
  <c r="I356" i="1" s="1"/>
  <c r="M356" i="1"/>
  <c r="L355" i="1"/>
  <c r="I354" i="1" s="1"/>
  <c r="M354" i="1"/>
  <c r="L353" i="1"/>
  <c r="I352" i="1" s="1"/>
  <c r="L352" i="1" s="1"/>
  <c r="M352" i="1"/>
  <c r="L351" i="1"/>
  <c r="I350" i="1" s="1"/>
  <c r="M350" i="1"/>
  <c r="L349" i="1"/>
  <c r="I348" i="1" s="1"/>
  <c r="L348" i="1" s="1"/>
  <c r="M348" i="1"/>
  <c r="M347" i="1"/>
  <c r="K347" i="1"/>
  <c r="M346" i="1"/>
  <c r="N346" i="1" s="1"/>
  <c r="K346" i="1"/>
  <c r="M344" i="1"/>
  <c r="N344" i="1" s="1"/>
  <c r="K344" i="1"/>
  <c r="M343" i="1"/>
  <c r="N343" i="1" s="1"/>
  <c r="K343" i="1"/>
  <c r="L342" i="1"/>
  <c r="L341" i="1"/>
  <c r="M340" i="1"/>
  <c r="L339" i="1"/>
  <c r="L338" i="1"/>
  <c r="M337" i="1"/>
  <c r="L336" i="1"/>
  <c r="L335" i="1"/>
  <c r="M334" i="1"/>
  <c r="L328" i="1"/>
  <c r="I327" i="1" s="1"/>
  <c r="K327" i="1" s="1"/>
  <c r="M327" i="1"/>
  <c r="L326" i="1"/>
  <c r="I325" i="1" s="1"/>
  <c r="L325" i="1" s="1"/>
  <c r="M325" i="1"/>
  <c r="L322" i="1"/>
  <c r="L321" i="1"/>
  <c r="L320" i="1"/>
  <c r="M319" i="1"/>
  <c r="M318" i="1" s="1"/>
  <c r="M317" i="1" s="1"/>
  <c r="L315" i="1"/>
  <c r="L314" i="1"/>
  <c r="L313" i="1"/>
  <c r="M312" i="1"/>
  <c r="L311" i="1"/>
  <c r="I310" i="1" s="1"/>
  <c r="L310" i="1" s="1"/>
  <c r="M310" i="1"/>
  <c r="L309" i="1"/>
  <c r="I308" i="1" s="1"/>
  <c r="L308" i="1" s="1"/>
  <c r="M308" i="1"/>
  <c r="M306" i="1"/>
  <c r="N306" i="1" s="1"/>
  <c r="K306" i="1"/>
  <c r="M305" i="1"/>
  <c r="K305" i="1"/>
  <c r="L304" i="1"/>
  <c r="L303" i="1" s="1"/>
  <c r="M300" i="1"/>
  <c r="M299" i="1" s="1"/>
  <c r="K300" i="1"/>
  <c r="L299" i="1"/>
  <c r="L298" i="1"/>
  <c r="I297" i="1" s="1"/>
  <c r="M297" i="1"/>
  <c r="L296" i="1"/>
  <c r="L295" i="1"/>
  <c r="L294" i="1"/>
  <c r="L293" i="1"/>
  <c r="L292" i="1"/>
  <c r="L291" i="1"/>
  <c r="M290" i="1"/>
  <c r="L282" i="1"/>
  <c r="I281" i="1" s="1"/>
  <c r="M281" i="1"/>
  <c r="L280" i="1"/>
  <c r="I279" i="1" s="1"/>
  <c r="M279" i="1"/>
  <c r="L278" i="1"/>
  <c r="I277" i="1" s="1"/>
  <c r="M277" i="1"/>
  <c r="L276" i="1"/>
  <c r="I275" i="1" s="1"/>
  <c r="M275" i="1"/>
  <c r="L274" i="1"/>
  <c r="I273" i="1" s="1"/>
  <c r="L273" i="1" s="1"/>
  <c r="M273" i="1"/>
  <c r="L272" i="1"/>
  <c r="I271" i="1" s="1"/>
  <c r="M271" i="1"/>
  <c r="L270" i="1"/>
  <c r="I269" i="1" s="1"/>
  <c r="L269" i="1" s="1"/>
  <c r="M269" i="1"/>
  <c r="L268" i="1"/>
  <c r="I267" i="1" s="1"/>
  <c r="M267" i="1"/>
  <c r="L266" i="1"/>
  <c r="I265" i="1" s="1"/>
  <c r="L265" i="1" s="1"/>
  <c r="M265" i="1"/>
  <c r="L264" i="1"/>
  <c r="I263" i="1" s="1"/>
  <c r="M263" i="1"/>
  <c r="L262" i="1"/>
  <c r="I261" i="1" s="1"/>
  <c r="L261" i="1" s="1"/>
  <c r="M261" i="1"/>
  <c r="L260" i="1"/>
  <c r="I259" i="1" s="1"/>
  <c r="K259" i="1" s="1"/>
  <c r="M259" i="1"/>
  <c r="L258" i="1"/>
  <c r="I257" i="1" s="1"/>
  <c r="M257" i="1"/>
  <c r="L256" i="1"/>
  <c r="I255" i="1" s="1"/>
  <c r="K255" i="1" s="1"/>
  <c r="M255" i="1"/>
  <c r="L254" i="1"/>
  <c r="I253" i="1" s="1"/>
  <c r="M253" i="1"/>
  <c r="L252" i="1"/>
  <c r="I251" i="1" s="1"/>
  <c r="K251" i="1" s="1"/>
  <c r="M251" i="1"/>
  <c r="L250" i="1"/>
  <c r="I249" i="1" s="1"/>
  <c r="M249" i="1"/>
  <c r="L248" i="1"/>
  <c r="I247" i="1" s="1"/>
  <c r="M247" i="1"/>
  <c r="L246" i="1"/>
  <c r="L245" i="1"/>
  <c r="L244" i="1"/>
  <c r="L243" i="1"/>
  <c r="M242" i="1"/>
  <c r="L241" i="1"/>
  <c r="L240" i="1"/>
  <c r="L239" i="1"/>
  <c r="L238" i="1"/>
  <c r="M237" i="1"/>
  <c r="L236" i="1"/>
  <c r="L235" i="1"/>
  <c r="L234" i="1"/>
  <c r="L233" i="1"/>
  <c r="L232" i="1"/>
  <c r="M231" i="1"/>
  <c r="L230" i="1"/>
  <c r="I229" i="1" s="1"/>
  <c r="M229" i="1"/>
  <c r="L228" i="1"/>
  <c r="I227" i="1" s="1"/>
  <c r="M227" i="1"/>
  <c r="L224" i="1"/>
  <c r="I223" i="1" s="1"/>
  <c r="K223" i="1" s="1"/>
  <c r="M223" i="1"/>
  <c r="M222" i="1" s="1"/>
  <c r="M221" i="1" s="1"/>
  <c r="M220" i="1"/>
  <c r="N220" i="1" s="1"/>
  <c r="K220" i="1"/>
  <c r="M219" i="1"/>
  <c r="N219" i="1" s="1"/>
  <c r="K219" i="1"/>
  <c r="M218" i="1"/>
  <c r="N218" i="1" s="1"/>
  <c r="K218" i="1"/>
  <c r="M217" i="1"/>
  <c r="N217" i="1" s="1"/>
  <c r="K217" i="1"/>
  <c r="M216" i="1"/>
  <c r="N216" i="1" s="1"/>
  <c r="K216" i="1"/>
  <c r="M215" i="1"/>
  <c r="N215" i="1" s="1"/>
  <c r="K215" i="1"/>
  <c r="M214" i="1"/>
  <c r="N214" i="1" s="1"/>
  <c r="K214" i="1"/>
  <c r="M213" i="1"/>
  <c r="N213" i="1" s="1"/>
  <c r="K213" i="1"/>
  <c r="L212" i="1"/>
  <c r="M211" i="1"/>
  <c r="N211" i="1" s="1"/>
  <c r="K211" i="1"/>
  <c r="M210" i="1"/>
  <c r="N210" i="1" s="1"/>
  <c r="K210" i="1"/>
  <c r="M209" i="1"/>
  <c r="N209" i="1" s="1"/>
  <c r="K209" i="1"/>
  <c r="M208" i="1"/>
  <c r="N208" i="1" s="1"/>
  <c r="K208" i="1"/>
  <c r="M207" i="1"/>
  <c r="N207" i="1" s="1"/>
  <c r="K207" i="1"/>
  <c r="M206" i="1"/>
  <c r="N206" i="1" s="1"/>
  <c r="K206" i="1"/>
  <c r="M205" i="1"/>
  <c r="N205" i="1" s="1"/>
  <c r="K205" i="1"/>
  <c r="M204" i="1"/>
  <c r="N204" i="1" s="1"/>
  <c r="K204" i="1"/>
  <c r="M203" i="1"/>
  <c r="N203" i="1" s="1"/>
  <c r="K203" i="1"/>
  <c r="M202" i="1"/>
  <c r="N202" i="1" s="1"/>
  <c r="K202" i="1"/>
  <c r="M201" i="1"/>
  <c r="N201" i="1" s="1"/>
  <c r="K201" i="1"/>
  <c r="M200" i="1"/>
  <c r="N200" i="1" s="1"/>
  <c r="K200" i="1"/>
  <c r="M199" i="1"/>
  <c r="N199" i="1" s="1"/>
  <c r="K199" i="1"/>
  <c r="M198" i="1"/>
  <c r="N198" i="1" s="1"/>
  <c r="K198" i="1"/>
  <c r="M197" i="1"/>
  <c r="N197" i="1" s="1"/>
  <c r="K197" i="1"/>
  <c r="M196" i="1"/>
  <c r="N196" i="1" s="1"/>
  <c r="K196" i="1"/>
  <c r="M195" i="1"/>
  <c r="N195" i="1" s="1"/>
  <c r="K195" i="1"/>
  <c r="M194" i="1"/>
  <c r="N194" i="1" s="1"/>
  <c r="K194" i="1"/>
  <c r="M193" i="1"/>
  <c r="N193" i="1" s="1"/>
  <c r="K193" i="1"/>
  <c r="L192" i="1"/>
  <c r="L190" i="1"/>
  <c r="L189" i="1"/>
  <c r="M188" i="1"/>
  <c r="L187" i="1"/>
  <c r="L186" i="1"/>
  <c r="M185" i="1"/>
  <c r="L184" i="1"/>
  <c r="L183" i="1"/>
  <c r="M182" i="1"/>
  <c r="L181" i="1"/>
  <c r="L180" i="1"/>
  <c r="M179" i="1"/>
  <c r="L178" i="1"/>
  <c r="L177" i="1"/>
  <c r="M176" i="1"/>
  <c r="L175" i="1"/>
  <c r="L174" i="1"/>
  <c r="M173" i="1"/>
  <c r="L171" i="1"/>
  <c r="I170" i="1" s="1"/>
  <c r="K170" i="1" s="1"/>
  <c r="M170" i="1"/>
  <c r="L169" i="1"/>
  <c r="I168" i="1" s="1"/>
  <c r="M168" i="1"/>
  <c r="L167" i="1"/>
  <c r="I166" i="1" s="1"/>
  <c r="M166" i="1"/>
  <c r="L165" i="1"/>
  <c r="I164" i="1" s="1"/>
  <c r="K164" i="1" s="1"/>
  <c r="M164" i="1"/>
  <c r="L161" i="1"/>
  <c r="L160" i="1"/>
  <c r="L159" i="1"/>
  <c r="M158" i="1"/>
  <c r="L157" i="1"/>
  <c r="L156" i="1"/>
  <c r="L155" i="1"/>
  <c r="M154" i="1"/>
  <c r="L153" i="1"/>
  <c r="L152" i="1"/>
  <c r="L151" i="1"/>
  <c r="M150" i="1"/>
  <c r="L149" i="1"/>
  <c r="L148" i="1"/>
  <c r="L147" i="1"/>
  <c r="M146" i="1"/>
  <c r="L145" i="1"/>
  <c r="I144" i="1" s="1"/>
  <c r="K144" i="1" s="1"/>
  <c r="M144" i="1"/>
  <c r="L143" i="1"/>
  <c r="I142" i="1" s="1"/>
  <c r="M142" i="1"/>
  <c r="L141" i="1"/>
  <c r="I140" i="1" s="1"/>
  <c r="K140" i="1" s="1"/>
  <c r="M140" i="1"/>
  <c r="L139" i="1"/>
  <c r="I138" i="1" s="1"/>
  <c r="M138" i="1"/>
  <c r="L137" i="1"/>
  <c r="I136" i="1" s="1"/>
  <c r="K136" i="1" s="1"/>
  <c r="M136" i="1"/>
  <c r="L135" i="1"/>
  <c r="I134" i="1" s="1"/>
  <c r="M134" i="1"/>
  <c r="L133" i="1"/>
  <c r="I132" i="1" s="1"/>
  <c r="M132" i="1"/>
  <c r="L131" i="1"/>
  <c r="I130" i="1" s="1"/>
  <c r="M130" i="1"/>
  <c r="L129" i="1"/>
  <c r="I128" i="1" s="1"/>
  <c r="M128" i="1"/>
  <c r="L127" i="1"/>
  <c r="I126" i="1" s="1"/>
  <c r="K126" i="1" s="1"/>
  <c r="M126" i="1"/>
  <c r="L125" i="1"/>
  <c r="I124" i="1" s="1"/>
  <c r="M124" i="1"/>
  <c r="L123" i="1"/>
  <c r="I122" i="1" s="1"/>
  <c r="M122" i="1"/>
  <c r="L121" i="1"/>
  <c r="I120" i="1" s="1"/>
  <c r="L120" i="1" s="1"/>
  <c r="M120" i="1"/>
  <c r="L119" i="1"/>
  <c r="I118" i="1" s="1"/>
  <c r="M118" i="1"/>
  <c r="L117" i="1"/>
  <c r="I116" i="1" s="1"/>
  <c r="L116" i="1" s="1"/>
  <c r="M116" i="1"/>
  <c r="L114" i="1"/>
  <c r="I113" i="1" s="1"/>
  <c r="M113" i="1"/>
  <c r="L112" i="1"/>
  <c r="I111" i="1" s="1"/>
  <c r="M111" i="1"/>
  <c r="L110" i="1"/>
  <c r="I109" i="1" s="1"/>
  <c r="K109" i="1" s="1"/>
  <c r="M109" i="1"/>
  <c r="L108" i="1"/>
  <c r="I107" i="1" s="1"/>
  <c r="L107" i="1" s="1"/>
  <c r="M107" i="1"/>
  <c r="L106" i="1"/>
  <c r="I105" i="1" s="1"/>
  <c r="L105" i="1" s="1"/>
  <c r="M105" i="1"/>
  <c r="L104" i="1"/>
  <c r="I103" i="1" s="1"/>
  <c r="L103" i="1" s="1"/>
  <c r="M103" i="1"/>
  <c r="L102" i="1"/>
  <c r="I101" i="1" s="1"/>
  <c r="M101" i="1"/>
  <c r="L100" i="1"/>
  <c r="I99" i="1" s="1"/>
  <c r="L99" i="1" s="1"/>
  <c r="M99" i="1"/>
  <c r="L98" i="1"/>
  <c r="I97" i="1" s="1"/>
  <c r="M97" i="1"/>
  <c r="L96" i="1"/>
  <c r="I95" i="1" s="1"/>
  <c r="L95" i="1" s="1"/>
  <c r="M95" i="1"/>
  <c r="L94" i="1"/>
  <c r="I93" i="1" s="1"/>
  <c r="M93" i="1"/>
  <c r="L92" i="1"/>
  <c r="I91" i="1" s="1"/>
  <c r="L91" i="1" s="1"/>
  <c r="M91" i="1"/>
  <c r="L90" i="1"/>
  <c r="I89" i="1" s="1"/>
  <c r="M89" i="1"/>
  <c r="L88" i="1"/>
  <c r="I87" i="1" s="1"/>
  <c r="M87" i="1"/>
  <c r="L86" i="1"/>
  <c r="I85" i="1" s="1"/>
  <c r="L85" i="1" s="1"/>
  <c r="M85" i="1"/>
  <c r="L84" i="1"/>
  <c r="I83" i="1" s="1"/>
  <c r="M83" i="1"/>
  <c r="L82" i="1"/>
  <c r="I81" i="1" s="1"/>
  <c r="L81" i="1" s="1"/>
  <c r="M81" i="1"/>
  <c r="L80" i="1"/>
  <c r="I79" i="1" s="1"/>
  <c r="M79" i="1"/>
  <c r="L78" i="1"/>
  <c r="I77" i="1" s="1"/>
  <c r="L77" i="1" s="1"/>
  <c r="M77" i="1"/>
  <c r="L76" i="1"/>
  <c r="I75" i="1" s="1"/>
  <c r="M75" i="1"/>
  <c r="L74" i="1"/>
  <c r="I73" i="1" s="1"/>
  <c r="L73" i="1" s="1"/>
  <c r="M73" i="1"/>
  <c r="L72" i="1"/>
  <c r="I71" i="1" s="1"/>
  <c r="M71" i="1"/>
  <c r="L70" i="1"/>
  <c r="I69" i="1" s="1"/>
  <c r="L69" i="1" s="1"/>
  <c r="M69" i="1"/>
  <c r="L68" i="1"/>
  <c r="I67" i="1" s="1"/>
  <c r="K67" i="1" s="1"/>
  <c r="M67" i="1"/>
  <c r="L66" i="1"/>
  <c r="I65" i="1" s="1"/>
  <c r="M65" i="1"/>
  <c r="L64" i="1"/>
  <c r="I63" i="1" s="1"/>
  <c r="M63" i="1"/>
  <c r="L62" i="1"/>
  <c r="I61" i="1" s="1"/>
  <c r="M61" i="1"/>
  <c r="L60" i="1"/>
  <c r="I59" i="1" s="1"/>
  <c r="M59" i="1"/>
  <c r="L58" i="1"/>
  <c r="I57" i="1" s="1"/>
  <c r="M57" i="1"/>
  <c r="L56" i="1"/>
  <c r="I55" i="1" s="1"/>
  <c r="M55" i="1"/>
  <c r="L54" i="1"/>
  <c r="I53" i="1" s="1"/>
  <c r="L53" i="1" s="1"/>
  <c r="M53" i="1"/>
  <c r="L52" i="1"/>
  <c r="I51" i="1" s="1"/>
  <c r="M51" i="1"/>
  <c r="L50" i="1"/>
  <c r="I49" i="1" s="1"/>
  <c r="K49" i="1" s="1"/>
  <c r="M49" i="1"/>
  <c r="L48" i="1"/>
  <c r="I47" i="1" s="1"/>
  <c r="M47" i="1"/>
  <c r="L46" i="1"/>
  <c r="I45" i="1" s="1"/>
  <c r="M45" i="1"/>
  <c r="L44" i="1"/>
  <c r="I43" i="1" s="1"/>
  <c r="L43" i="1" s="1"/>
  <c r="M43" i="1"/>
  <c r="L42" i="1"/>
  <c r="I41" i="1" s="1"/>
  <c r="M41" i="1"/>
  <c r="L40" i="1"/>
  <c r="I39" i="1" s="1"/>
  <c r="M39" i="1"/>
  <c r="L38" i="1"/>
  <c r="I37" i="1" s="1"/>
  <c r="L37" i="1" s="1"/>
  <c r="M37" i="1"/>
  <c r="L36" i="1"/>
  <c r="I35" i="1" s="1"/>
  <c r="M35" i="1"/>
  <c r="L34" i="1"/>
  <c r="I33" i="1" s="1"/>
  <c r="M33" i="1"/>
  <c r="L32" i="1"/>
  <c r="I31" i="1" s="1"/>
  <c r="M31" i="1"/>
  <c r="L30" i="1"/>
  <c r="I29" i="1" s="1"/>
  <c r="M29" i="1"/>
  <c r="L28" i="1"/>
  <c r="I27" i="1" s="1"/>
  <c r="M27" i="1"/>
  <c r="L26" i="1"/>
  <c r="I25" i="1" s="1"/>
  <c r="M25" i="1"/>
  <c r="L24" i="1"/>
  <c r="I23" i="1" s="1"/>
  <c r="M23" i="1"/>
  <c r="L22" i="1"/>
  <c r="I21" i="1" s="1"/>
  <c r="M21" i="1"/>
  <c r="L20" i="1"/>
  <c r="I19" i="1" s="1"/>
  <c r="M19" i="1"/>
  <c r="L18" i="1"/>
  <c r="I17" i="1" s="1"/>
  <c r="L17" i="1" s="1"/>
  <c r="M17" i="1"/>
  <c r="L16" i="1"/>
  <c r="I15" i="1" s="1"/>
  <c r="M15" i="1"/>
  <c r="I600" i="1" l="1"/>
  <c r="L600" i="1" s="1"/>
  <c r="N600" i="1" s="1"/>
  <c r="N308" i="1"/>
  <c r="N610" i="1"/>
  <c r="N269" i="1"/>
  <c r="N449" i="1"/>
  <c r="N513" i="1"/>
  <c r="N440" i="1"/>
  <c r="N360" i="1"/>
  <c r="M532" i="1"/>
  <c r="I541" i="1"/>
  <c r="K541" i="1" s="1"/>
  <c r="I388" i="1"/>
  <c r="K388" i="1" s="1"/>
  <c r="N612" i="1"/>
  <c r="N367" i="1"/>
  <c r="I557" i="1"/>
  <c r="L557" i="1" s="1"/>
  <c r="N557" i="1" s="1"/>
  <c r="M289" i="1"/>
  <c r="M288" i="1" s="1"/>
  <c r="M287" i="1" s="1"/>
  <c r="M304" i="1"/>
  <c r="M303" i="1" s="1"/>
  <c r="N418" i="1"/>
  <c r="N375" i="1"/>
  <c r="N530" i="1"/>
  <c r="N395" i="1"/>
  <c r="N507" i="1"/>
  <c r="N352" i="1"/>
  <c r="N432" i="1"/>
  <c r="N373" i="1"/>
  <c r="N451" i="1"/>
  <c r="N473" i="1"/>
  <c r="N528" i="1"/>
  <c r="N560" i="1"/>
  <c r="N585" i="1"/>
  <c r="M448" i="1"/>
  <c r="N99" i="1"/>
  <c r="N107" i="1"/>
  <c r="N265" i="1"/>
  <c r="N273" i="1"/>
  <c r="L618" i="1"/>
  <c r="N618" i="1" s="1"/>
  <c r="K618" i="1"/>
  <c r="N300" i="1"/>
  <c r="N299" i="1" s="1"/>
  <c r="K308" i="1"/>
  <c r="N325" i="1"/>
  <c r="K410" i="1"/>
  <c r="K440" i="1"/>
  <c r="K528" i="1"/>
  <c r="L535" i="1"/>
  <c r="N535" i="1" s="1"/>
  <c r="L327" i="1"/>
  <c r="N327" i="1" s="1"/>
  <c r="K352" i="1"/>
  <c r="K360" i="1"/>
  <c r="M429" i="1"/>
  <c r="I482" i="1"/>
  <c r="L482" i="1" s="1"/>
  <c r="N482" i="1" s="1"/>
  <c r="N481" i="1" s="1"/>
  <c r="M324" i="1"/>
  <c r="M323" i="1" s="1"/>
  <c r="M316" i="1" s="1"/>
  <c r="M359" i="1"/>
  <c r="M470" i="1"/>
  <c r="M469" i="1" s="1"/>
  <c r="M565" i="1"/>
  <c r="N77" i="1"/>
  <c r="N85" i="1"/>
  <c r="K310" i="1"/>
  <c r="I340" i="1"/>
  <c r="L340" i="1" s="1"/>
  <c r="N340" i="1" s="1"/>
  <c r="M385" i="1"/>
  <c r="K449" i="1"/>
  <c r="N475" i="1"/>
  <c r="N596" i="1"/>
  <c r="K604" i="1"/>
  <c r="M307" i="1"/>
  <c r="M345" i="1"/>
  <c r="N442" i="1"/>
  <c r="M487" i="1"/>
  <c r="M486" i="1" s="1"/>
  <c r="I545" i="1"/>
  <c r="K545" i="1" s="1"/>
  <c r="N620" i="1"/>
  <c r="I185" i="1"/>
  <c r="K185" i="1" s="1"/>
  <c r="N310" i="1"/>
  <c r="I554" i="1"/>
  <c r="K554" i="1" s="1"/>
  <c r="K518" i="1"/>
  <c r="L518" i="1"/>
  <c r="N518" i="1" s="1"/>
  <c r="L467" i="1"/>
  <c r="N467" i="1" s="1"/>
  <c r="N466" i="1" s="1"/>
  <c r="K467" i="1"/>
  <c r="K408" i="1"/>
  <c r="L408" i="1"/>
  <c r="N408" i="1" s="1"/>
  <c r="K526" i="1"/>
  <c r="L526" i="1"/>
  <c r="N526" i="1" s="1"/>
  <c r="K592" i="1"/>
  <c r="L592" i="1"/>
  <c r="N592" i="1" s="1"/>
  <c r="L350" i="1"/>
  <c r="N350" i="1" s="1"/>
  <c r="K350" i="1"/>
  <c r="L365" i="1"/>
  <c r="N365" i="1" s="1"/>
  <c r="K365" i="1"/>
  <c r="L446" i="1"/>
  <c r="N446" i="1" s="1"/>
  <c r="K446" i="1"/>
  <c r="L492" i="1"/>
  <c r="N492" i="1" s="1"/>
  <c r="K492" i="1"/>
  <c r="L594" i="1"/>
  <c r="N594" i="1" s="1"/>
  <c r="K594" i="1"/>
  <c r="K626" i="1"/>
  <c r="L626" i="1"/>
  <c r="N626" i="1" s="1"/>
  <c r="L402" i="1"/>
  <c r="N402" i="1" s="1"/>
  <c r="K402" i="1"/>
  <c r="L425" i="1"/>
  <c r="N425" i="1" s="1"/>
  <c r="K425" i="1"/>
  <c r="L464" i="1"/>
  <c r="L463" i="1" s="1"/>
  <c r="K464" i="1"/>
  <c r="K602" i="1"/>
  <c r="L602" i="1"/>
  <c r="N602" i="1" s="1"/>
  <c r="K380" i="1"/>
  <c r="L380" i="1"/>
  <c r="N380" i="1" s="1"/>
  <c r="M537" i="1"/>
  <c r="N53" i="1"/>
  <c r="N347" i="1"/>
  <c r="K375" i="1"/>
  <c r="M397" i="1"/>
  <c r="K432" i="1"/>
  <c r="K451" i="1"/>
  <c r="K457" i="1"/>
  <c r="L471" i="1"/>
  <c r="N471" i="1" s="1"/>
  <c r="K513" i="1"/>
  <c r="K562" i="1"/>
  <c r="N566" i="1"/>
  <c r="N565" i="1" s="1"/>
  <c r="K610" i="1"/>
  <c r="M625" i="1"/>
  <c r="M624" i="1" s="1"/>
  <c r="I337" i="1"/>
  <c r="K337" i="1" s="1"/>
  <c r="M504" i="1"/>
  <c r="M521" i="1"/>
  <c r="M405" i="1"/>
  <c r="N410" i="1"/>
  <c r="I420" i="1"/>
  <c r="L420" i="1" s="1"/>
  <c r="N420" i="1" s="1"/>
  <c r="N427" i="1"/>
  <c r="N562" i="1"/>
  <c r="M589" i="1"/>
  <c r="M515" i="1"/>
  <c r="N17" i="1"/>
  <c r="K418" i="1"/>
  <c r="N604" i="1"/>
  <c r="M333" i="1"/>
  <c r="I290" i="1"/>
  <c r="L290" i="1" s="1"/>
  <c r="I312" i="1"/>
  <c r="K312" i="1" s="1"/>
  <c r="N382" i="1"/>
  <c r="N494" i="1"/>
  <c r="I334" i="1"/>
  <c r="L334" i="1" s="1"/>
  <c r="N334" i="1" s="1"/>
  <c r="I362" i="1"/>
  <c r="K362" i="1" s="1"/>
  <c r="M412" i="1"/>
  <c r="K442" i="1"/>
  <c r="M462" i="1"/>
  <c r="K620" i="1"/>
  <c r="K453" i="1"/>
  <c r="L453" i="1"/>
  <c r="N453" i="1" s="1"/>
  <c r="L430" i="1"/>
  <c r="K430" i="1"/>
  <c r="K608" i="1"/>
  <c r="L608" i="1"/>
  <c r="L490" i="1"/>
  <c r="N490" i="1" s="1"/>
  <c r="K490" i="1"/>
  <c r="L354" i="1"/>
  <c r="N354" i="1" s="1"/>
  <c r="K354" i="1"/>
  <c r="L436" i="1"/>
  <c r="K436" i="1"/>
  <c r="L386" i="1"/>
  <c r="K386" i="1"/>
  <c r="L496" i="1"/>
  <c r="N496" i="1" s="1"/>
  <c r="K496" i="1"/>
  <c r="K290" i="1"/>
  <c r="L356" i="1"/>
  <c r="N356" i="1" s="1"/>
  <c r="K356" i="1"/>
  <c r="L438" i="1"/>
  <c r="N438" i="1" s="1"/>
  <c r="K438" i="1"/>
  <c r="L616" i="1"/>
  <c r="K616" i="1"/>
  <c r="L378" i="1"/>
  <c r="K378" i="1"/>
  <c r="N348" i="1"/>
  <c r="L398" i="1"/>
  <c r="K398" i="1"/>
  <c r="L598" i="1"/>
  <c r="N598" i="1" s="1"/>
  <c r="K598" i="1"/>
  <c r="L400" i="1"/>
  <c r="N400" i="1" s="1"/>
  <c r="K400" i="1"/>
  <c r="K477" i="1"/>
  <c r="L477" i="1"/>
  <c r="N477" i="1" s="1"/>
  <c r="L406" i="1"/>
  <c r="K406" i="1"/>
  <c r="L488" i="1"/>
  <c r="K488" i="1"/>
  <c r="L297" i="1"/>
  <c r="N297" i="1" s="1"/>
  <c r="K297" i="1"/>
  <c r="K509" i="1"/>
  <c r="L509" i="1"/>
  <c r="N509" i="1" s="1"/>
  <c r="L516" i="1"/>
  <c r="K516" i="1"/>
  <c r="L524" i="1"/>
  <c r="K524" i="1"/>
  <c r="L590" i="1"/>
  <c r="K590" i="1"/>
  <c r="N305" i="1"/>
  <c r="N304" i="1" s="1"/>
  <c r="N303" i="1" s="1"/>
  <c r="K348" i="1"/>
  <c r="K367" i="1"/>
  <c r="L391" i="1"/>
  <c r="N391" i="1" s="1"/>
  <c r="K427" i="1"/>
  <c r="K473" i="1"/>
  <c r="K505" i="1"/>
  <c r="N522" i="1"/>
  <c r="K530" i="1"/>
  <c r="K560" i="1"/>
  <c r="M615" i="1"/>
  <c r="L444" i="1"/>
  <c r="N444" i="1" s="1"/>
  <c r="K444" i="1"/>
  <c r="L622" i="1"/>
  <c r="N622" i="1" s="1"/>
  <c r="K622" i="1"/>
  <c r="I188" i="1"/>
  <c r="L188" i="1" s="1"/>
  <c r="N188" i="1" s="1"/>
  <c r="I319" i="1"/>
  <c r="K325" i="1"/>
  <c r="L371" i="1"/>
  <c r="N371" i="1" s="1"/>
  <c r="M377" i="1"/>
  <c r="M358" i="1" s="1"/>
  <c r="K395" i="1"/>
  <c r="M455" i="1"/>
  <c r="I499" i="1"/>
  <c r="K612" i="1"/>
  <c r="N505" i="1"/>
  <c r="N73" i="1"/>
  <c r="M435" i="1"/>
  <c r="L460" i="1"/>
  <c r="K460" i="1"/>
  <c r="I538" i="1"/>
  <c r="I551" i="1"/>
  <c r="L393" i="1"/>
  <c r="N393" i="1" s="1"/>
  <c r="L414" i="1"/>
  <c r="K414" i="1"/>
  <c r="K494" i="1"/>
  <c r="N81" i="1"/>
  <c r="N105" i="1"/>
  <c r="L369" i="1"/>
  <c r="N369" i="1" s="1"/>
  <c r="K475" i="1"/>
  <c r="K507" i="1"/>
  <c r="K596" i="1"/>
  <c r="L628" i="1"/>
  <c r="N628" i="1" s="1"/>
  <c r="K628" i="1"/>
  <c r="K382" i="1"/>
  <c r="N37" i="1"/>
  <c r="K373" i="1"/>
  <c r="M417" i="1"/>
  <c r="L423" i="1"/>
  <c r="N423" i="1" s="1"/>
  <c r="N457" i="1"/>
  <c r="N456" i="1" s="1"/>
  <c r="N464" i="1"/>
  <c r="N463" i="1" s="1"/>
  <c r="L479" i="1"/>
  <c r="N479" i="1" s="1"/>
  <c r="L511" i="1"/>
  <c r="N511" i="1" s="1"/>
  <c r="K522" i="1"/>
  <c r="L533" i="1"/>
  <c r="I548" i="1"/>
  <c r="M585" i="1"/>
  <c r="M607" i="1"/>
  <c r="M606" i="1" s="1"/>
  <c r="K61" i="1"/>
  <c r="L61" i="1"/>
  <c r="N61" i="1" s="1"/>
  <c r="K93" i="1"/>
  <c r="L93" i="1"/>
  <c r="N93" i="1" s="1"/>
  <c r="K25" i="1"/>
  <c r="L25" i="1"/>
  <c r="N25" i="1" s="1"/>
  <c r="I182" i="1"/>
  <c r="L182" i="1" s="1"/>
  <c r="N182" i="1" s="1"/>
  <c r="N261" i="1"/>
  <c r="M115" i="1"/>
  <c r="L49" i="1"/>
  <c r="N49" i="1" s="1"/>
  <c r="L109" i="1"/>
  <c r="N109" i="1" s="1"/>
  <c r="L144" i="1"/>
  <c r="N144" i="1" s="1"/>
  <c r="I176" i="1"/>
  <c r="L176" i="1" s="1"/>
  <c r="N176" i="1" s="1"/>
  <c r="N69" i="1"/>
  <c r="N95" i="1"/>
  <c r="N103" i="1"/>
  <c r="N43" i="1"/>
  <c r="N91" i="1"/>
  <c r="L140" i="1"/>
  <c r="N140" i="1" s="1"/>
  <c r="N120" i="1"/>
  <c r="L136" i="1"/>
  <c r="N136" i="1" s="1"/>
  <c r="I154" i="1"/>
  <c r="L154" i="1" s="1"/>
  <c r="N154" i="1" s="1"/>
  <c r="I179" i="1"/>
  <c r="K179" i="1" s="1"/>
  <c r="L65" i="1"/>
  <c r="N65" i="1" s="1"/>
  <c r="K65" i="1"/>
  <c r="K247" i="1"/>
  <c r="L247" i="1"/>
  <c r="N247" i="1" s="1"/>
  <c r="K267" i="1"/>
  <c r="L267" i="1"/>
  <c r="N267" i="1" s="1"/>
  <c r="K275" i="1"/>
  <c r="L275" i="1"/>
  <c r="N275" i="1" s="1"/>
  <c r="K33" i="1"/>
  <c r="L33" i="1"/>
  <c r="N33" i="1" s="1"/>
  <c r="L101" i="1"/>
  <c r="N101" i="1" s="1"/>
  <c r="K101" i="1"/>
  <c r="L41" i="1"/>
  <c r="N41" i="1" s="1"/>
  <c r="K41" i="1"/>
  <c r="L124" i="1"/>
  <c r="N124" i="1" s="1"/>
  <c r="K124" i="1"/>
  <c r="L132" i="1"/>
  <c r="N132" i="1" s="1"/>
  <c r="K132" i="1"/>
  <c r="K263" i="1"/>
  <c r="L263" i="1"/>
  <c r="N263" i="1" s="1"/>
  <c r="K21" i="1"/>
  <c r="L21" i="1"/>
  <c r="N21" i="1" s="1"/>
  <c r="K271" i="1"/>
  <c r="L271" i="1"/>
  <c r="N271" i="1" s="1"/>
  <c r="K279" i="1"/>
  <c r="L279" i="1"/>
  <c r="N279" i="1" s="1"/>
  <c r="L45" i="1"/>
  <c r="N45" i="1" s="1"/>
  <c r="K45" i="1"/>
  <c r="L128" i="1"/>
  <c r="N128" i="1" s="1"/>
  <c r="K128" i="1"/>
  <c r="L29" i="1"/>
  <c r="N29" i="1" s="1"/>
  <c r="K29" i="1"/>
  <c r="K57" i="1"/>
  <c r="L57" i="1"/>
  <c r="N57" i="1" s="1"/>
  <c r="K229" i="1"/>
  <c r="L229" i="1"/>
  <c r="N229" i="1" s="1"/>
  <c r="I146" i="1"/>
  <c r="K146" i="1" s="1"/>
  <c r="I158" i="1"/>
  <c r="K17" i="1"/>
  <c r="K53" i="1"/>
  <c r="L223" i="1"/>
  <c r="L259" i="1"/>
  <c r="N259" i="1" s="1"/>
  <c r="M192" i="1"/>
  <c r="M163" i="1"/>
  <c r="M162" i="1" s="1"/>
  <c r="M226" i="1"/>
  <c r="M225" i="1" s="1"/>
  <c r="I242" i="1"/>
  <c r="L255" i="1"/>
  <c r="N255" i="1" s="1"/>
  <c r="M14" i="1"/>
  <c r="L251" i="1"/>
  <c r="N251" i="1" s="1"/>
  <c r="K261" i="1"/>
  <c r="K265" i="1"/>
  <c r="K273" i="1"/>
  <c r="K37" i="1"/>
  <c r="I150" i="1"/>
  <c r="K150" i="1" s="1"/>
  <c r="M172" i="1"/>
  <c r="N192" i="1"/>
  <c r="I173" i="1"/>
  <c r="I231" i="1"/>
  <c r="L55" i="1"/>
  <c r="N55" i="1" s="1"/>
  <c r="K55" i="1"/>
  <c r="L51" i="1"/>
  <c r="N51" i="1" s="1"/>
  <c r="K51" i="1"/>
  <c r="L23" i="1"/>
  <c r="N23" i="1" s="1"/>
  <c r="K23" i="1"/>
  <c r="L39" i="1"/>
  <c r="N39" i="1" s="1"/>
  <c r="K39" i="1"/>
  <c r="L89" i="1"/>
  <c r="N89" i="1" s="1"/>
  <c r="K89" i="1"/>
  <c r="L59" i="1"/>
  <c r="N59" i="1" s="1"/>
  <c r="K59" i="1"/>
  <c r="L15" i="1"/>
  <c r="K15" i="1"/>
  <c r="L31" i="1"/>
  <c r="N31" i="1" s="1"/>
  <c r="K31" i="1"/>
  <c r="L97" i="1"/>
  <c r="N97" i="1" s="1"/>
  <c r="K97" i="1"/>
  <c r="L47" i="1"/>
  <c r="N47" i="1" s="1"/>
  <c r="K47" i="1"/>
  <c r="L63" i="1"/>
  <c r="N63" i="1" s="1"/>
  <c r="K63" i="1"/>
  <c r="N116" i="1"/>
  <c r="K118" i="1"/>
  <c r="L118" i="1"/>
  <c r="N118" i="1" s="1"/>
  <c r="L27" i="1"/>
  <c r="N27" i="1" s="1"/>
  <c r="K27" i="1"/>
  <c r="L19" i="1"/>
  <c r="N19" i="1" s="1"/>
  <c r="K19" i="1"/>
  <c r="L35" i="1"/>
  <c r="N35" i="1" s="1"/>
  <c r="K35" i="1"/>
  <c r="L134" i="1"/>
  <c r="N134" i="1" s="1"/>
  <c r="K134" i="1"/>
  <c r="L113" i="1"/>
  <c r="N113" i="1" s="1"/>
  <c r="K113" i="1"/>
  <c r="K166" i="1"/>
  <c r="L166" i="1"/>
  <c r="N166" i="1" s="1"/>
  <c r="K116" i="1"/>
  <c r="K168" i="1"/>
  <c r="L168" i="1"/>
  <c r="N168" i="1" s="1"/>
  <c r="L67" i="1"/>
  <c r="N67" i="1" s="1"/>
  <c r="L142" i="1"/>
  <c r="N142" i="1" s="1"/>
  <c r="K142" i="1"/>
  <c r="L75" i="1"/>
  <c r="N75" i="1" s="1"/>
  <c r="K75" i="1"/>
  <c r="L83" i="1"/>
  <c r="N83" i="1" s="1"/>
  <c r="K83" i="1"/>
  <c r="L111" i="1"/>
  <c r="N111" i="1" s="1"/>
  <c r="K111" i="1"/>
  <c r="L227" i="1"/>
  <c r="K227" i="1"/>
  <c r="L253" i="1"/>
  <c r="N253" i="1" s="1"/>
  <c r="K253" i="1"/>
  <c r="L71" i="1"/>
  <c r="N71" i="1" s="1"/>
  <c r="K71" i="1"/>
  <c r="K43" i="1"/>
  <c r="K69" i="1"/>
  <c r="K73" i="1"/>
  <c r="K77" i="1"/>
  <c r="K81" i="1"/>
  <c r="K85" i="1"/>
  <c r="K105" i="1"/>
  <c r="L126" i="1"/>
  <c r="N126" i="1" s="1"/>
  <c r="M212" i="1"/>
  <c r="L87" i="1"/>
  <c r="N87" i="1" s="1"/>
  <c r="K87" i="1"/>
  <c r="L79" i="1"/>
  <c r="N79" i="1" s="1"/>
  <c r="K79" i="1"/>
  <c r="K122" i="1"/>
  <c r="L122" i="1"/>
  <c r="N122" i="1" s="1"/>
  <c r="L130" i="1"/>
  <c r="N130" i="1" s="1"/>
  <c r="K130" i="1"/>
  <c r="L277" i="1"/>
  <c r="N277" i="1" s="1"/>
  <c r="K277" i="1"/>
  <c r="L281" i="1"/>
  <c r="N281" i="1" s="1"/>
  <c r="K281" i="1"/>
  <c r="L138" i="1"/>
  <c r="N138" i="1" s="1"/>
  <c r="K138" i="1"/>
  <c r="L249" i="1"/>
  <c r="N249" i="1" s="1"/>
  <c r="K249" i="1"/>
  <c r="K91" i="1"/>
  <c r="K95" i="1"/>
  <c r="K99" i="1"/>
  <c r="K103" i="1"/>
  <c r="K107" i="1"/>
  <c r="K120" i="1"/>
  <c r="L191" i="1"/>
  <c r="L257" i="1"/>
  <c r="N257" i="1" s="1"/>
  <c r="K257" i="1"/>
  <c r="N212" i="1"/>
  <c r="L164" i="1"/>
  <c r="L170" i="1"/>
  <c r="N170" i="1" s="1"/>
  <c r="I237" i="1"/>
  <c r="K269" i="1"/>
  <c r="L185" i="1" l="1"/>
  <c r="N185" i="1" s="1"/>
  <c r="K600" i="1"/>
  <c r="M520" i="1"/>
  <c r="L554" i="1"/>
  <c r="N554" i="1" s="1"/>
  <c r="N625" i="1"/>
  <c r="N624" i="1" s="1"/>
  <c r="M614" i="1"/>
  <c r="K557" i="1"/>
  <c r="L466" i="1"/>
  <c r="L462" i="1" s="1"/>
  <c r="L541" i="1"/>
  <c r="N541" i="1" s="1"/>
  <c r="L388" i="1"/>
  <c r="N388" i="1" s="1"/>
  <c r="N324" i="1"/>
  <c r="N323" i="1" s="1"/>
  <c r="K340" i="1"/>
  <c r="N448" i="1"/>
  <c r="M302" i="1"/>
  <c r="M301" i="1" s="1"/>
  <c r="M286" i="1" s="1"/>
  <c r="M434" i="1"/>
  <c r="L362" i="1"/>
  <c r="N362" i="1" s="1"/>
  <c r="N359" i="1" s="1"/>
  <c r="L324" i="1"/>
  <c r="L323" i="1" s="1"/>
  <c r="M503" i="1"/>
  <c r="K334" i="1"/>
  <c r="L337" i="1"/>
  <c r="N337" i="1" s="1"/>
  <c r="N333" i="1" s="1"/>
  <c r="L545" i="1"/>
  <c r="N545" i="1" s="1"/>
  <c r="M416" i="1"/>
  <c r="L448" i="1"/>
  <c r="L312" i="1"/>
  <c r="N312" i="1" s="1"/>
  <c r="N307" i="1" s="1"/>
  <c r="N302" i="1" s="1"/>
  <c r="M384" i="1"/>
  <c r="N191" i="1"/>
  <c r="N417" i="1"/>
  <c r="L481" i="1"/>
  <c r="N345" i="1"/>
  <c r="M332" i="1"/>
  <c r="K482" i="1"/>
  <c r="K420" i="1"/>
  <c r="L417" i="1"/>
  <c r="K176" i="1"/>
  <c r="M13" i="1"/>
  <c r="M12" i="1" s="1"/>
  <c r="M11" i="1" s="1"/>
  <c r="M564" i="1"/>
  <c r="M404" i="1"/>
  <c r="L470" i="1"/>
  <c r="N470" i="1"/>
  <c r="N469" i="1" s="1"/>
  <c r="N590" i="1"/>
  <c r="N589" i="1" s="1"/>
  <c r="N564" i="1" s="1"/>
  <c r="L589" i="1"/>
  <c r="L564" i="1" s="1"/>
  <c r="N398" i="1"/>
  <c r="N397" i="1" s="1"/>
  <c r="L397" i="1"/>
  <c r="N430" i="1"/>
  <c r="N429" i="1" s="1"/>
  <c r="L429" i="1"/>
  <c r="M191" i="1"/>
  <c r="L548" i="1"/>
  <c r="N548" i="1" s="1"/>
  <c r="K548" i="1"/>
  <c r="K499" i="1"/>
  <c r="L499" i="1"/>
  <c r="L625" i="1"/>
  <c r="L624" i="1" s="1"/>
  <c r="N488" i="1"/>
  <c r="N487" i="1" s="1"/>
  <c r="L487" i="1"/>
  <c r="L345" i="1"/>
  <c r="K551" i="1"/>
  <c r="L551" i="1"/>
  <c r="N551" i="1" s="1"/>
  <c r="K319" i="1"/>
  <c r="L319" i="1"/>
  <c r="L179" i="1"/>
  <c r="N179" i="1" s="1"/>
  <c r="L532" i="1"/>
  <c r="N533" i="1"/>
  <c r="N532" i="1" s="1"/>
  <c r="L538" i="1"/>
  <c r="K538" i="1"/>
  <c r="N406" i="1"/>
  <c r="N405" i="1" s="1"/>
  <c r="L405" i="1"/>
  <c r="N386" i="1"/>
  <c r="L385" i="1"/>
  <c r="N524" i="1"/>
  <c r="N521" i="1" s="1"/>
  <c r="L521" i="1"/>
  <c r="N378" i="1"/>
  <c r="N377" i="1" s="1"/>
  <c r="L377" i="1"/>
  <c r="N608" i="1"/>
  <c r="N607" i="1" s="1"/>
  <c r="N606" i="1" s="1"/>
  <c r="L607" i="1"/>
  <c r="L606" i="1" s="1"/>
  <c r="N504" i="1"/>
  <c r="L289" i="1"/>
  <c r="L288" i="1" s="1"/>
  <c r="L287" i="1" s="1"/>
  <c r="N290" i="1"/>
  <c r="N289" i="1" s="1"/>
  <c r="N288" i="1" s="1"/>
  <c r="N287" i="1" s="1"/>
  <c r="N436" i="1"/>
  <c r="N435" i="1" s="1"/>
  <c r="N434" i="1" s="1"/>
  <c r="L435" i="1"/>
  <c r="K182" i="1"/>
  <c r="K188" i="1"/>
  <c r="L504" i="1"/>
  <c r="N516" i="1"/>
  <c r="N515" i="1" s="1"/>
  <c r="L515" i="1"/>
  <c r="N616" i="1"/>
  <c r="N615" i="1" s="1"/>
  <c r="N614" i="1" s="1"/>
  <c r="L615" i="1"/>
  <c r="L150" i="1"/>
  <c r="N150" i="1" s="1"/>
  <c r="N462" i="1"/>
  <c r="L412" i="1"/>
  <c r="N414" i="1"/>
  <c r="N412" i="1" s="1"/>
  <c r="N460" i="1"/>
  <c r="N459" i="1" s="1"/>
  <c r="N455" i="1" s="1"/>
  <c r="L459" i="1"/>
  <c r="L455" i="1" s="1"/>
  <c r="K154" i="1"/>
  <c r="L146" i="1"/>
  <c r="N146" i="1" s="1"/>
  <c r="K242" i="1"/>
  <c r="L242" i="1"/>
  <c r="N242" i="1" s="1"/>
  <c r="L158" i="1"/>
  <c r="N158" i="1" s="1"/>
  <c r="K158" i="1"/>
  <c r="K173" i="1"/>
  <c r="L173" i="1"/>
  <c r="N223" i="1"/>
  <c r="N222" i="1" s="1"/>
  <c r="N221" i="1" s="1"/>
  <c r="L222" i="1"/>
  <c r="L221" i="1" s="1"/>
  <c r="L231" i="1"/>
  <c r="N231" i="1" s="1"/>
  <c r="K231" i="1"/>
  <c r="L163" i="1"/>
  <c r="L162" i="1" s="1"/>
  <c r="N164" i="1"/>
  <c r="N163" i="1" s="1"/>
  <c r="N162" i="1" s="1"/>
  <c r="L14" i="1"/>
  <c r="N15" i="1"/>
  <c r="N14" i="1" s="1"/>
  <c r="N227" i="1"/>
  <c r="K237" i="1"/>
  <c r="L237" i="1"/>
  <c r="N237" i="1" s="1"/>
  <c r="N385" i="1" l="1"/>
  <c r="N384" i="1" s="1"/>
  <c r="N520" i="1"/>
  <c r="M10" i="1"/>
  <c r="M9" i="1" s="1"/>
  <c r="M8" i="1" s="1"/>
  <c r="M283" i="1" s="1"/>
  <c r="L307" i="1"/>
  <c r="L302" i="1" s="1"/>
  <c r="L469" i="1"/>
  <c r="L359" i="1"/>
  <c r="L358" i="1" s="1"/>
  <c r="N416" i="1"/>
  <c r="M331" i="1"/>
  <c r="M330" i="1" s="1"/>
  <c r="M329" i="1" s="1"/>
  <c r="M285" i="1" s="1"/>
  <c r="N332" i="1"/>
  <c r="N404" i="1"/>
  <c r="L434" i="1"/>
  <c r="L333" i="1"/>
  <c r="L332" i="1" s="1"/>
  <c r="L416" i="1"/>
  <c r="L503" i="1"/>
  <c r="N503" i="1"/>
  <c r="N358" i="1"/>
  <c r="L537" i="1"/>
  <c r="N538" i="1"/>
  <c r="N537" i="1" s="1"/>
  <c r="L614" i="1"/>
  <c r="N115" i="1"/>
  <c r="N13" i="1" s="1"/>
  <c r="N12" i="1" s="1"/>
  <c r="L520" i="1"/>
  <c r="L384" i="1"/>
  <c r="L318" i="1"/>
  <c r="L317" i="1" s="1"/>
  <c r="L316" i="1" s="1"/>
  <c r="N319" i="1"/>
  <c r="N318" i="1" s="1"/>
  <c r="N317" i="1" s="1"/>
  <c r="N316" i="1" s="1"/>
  <c r="N301" i="1" s="1"/>
  <c r="N286" i="1" s="1"/>
  <c r="L404" i="1"/>
  <c r="L498" i="1"/>
  <c r="L486" i="1" s="1"/>
  <c r="N499" i="1"/>
  <c r="N498" i="1" s="1"/>
  <c r="N486" i="1" s="1"/>
  <c r="L115" i="1"/>
  <c r="L13" i="1" s="1"/>
  <c r="L12" i="1" s="1"/>
  <c r="N173" i="1"/>
  <c r="N172" i="1" s="1"/>
  <c r="L172" i="1"/>
  <c r="N226" i="1"/>
  <c r="N225" i="1" s="1"/>
  <c r="L226" i="1"/>
  <c r="L225" i="1" s="1"/>
  <c r="L301" i="1" l="1"/>
  <c r="L286" i="1" s="1"/>
  <c r="M284" i="1"/>
  <c r="M630" i="1" s="1"/>
  <c r="M631" i="1" s="1"/>
  <c r="N331" i="1"/>
  <c r="N330" i="1" s="1"/>
  <c r="N329" i="1" s="1"/>
  <c r="N285" i="1" s="1"/>
  <c r="N284" i="1" s="1"/>
  <c r="L11" i="1"/>
  <c r="L10" i="1" s="1"/>
  <c r="L9" i="1" s="1"/>
  <c r="L8" i="1" s="1"/>
  <c r="L283" i="1" s="1"/>
  <c r="N283" i="1" s="1"/>
  <c r="L331" i="1"/>
  <c r="L330" i="1" s="1"/>
  <c r="L329" i="1" s="1"/>
  <c r="N11" i="1"/>
  <c r="N10" i="1" s="1"/>
  <c r="N9" i="1" s="1"/>
  <c r="N8" i="1" s="1"/>
  <c r="L285" i="1" l="1"/>
  <c r="L284" i="1" s="1"/>
  <c r="L630" i="1" s="1"/>
  <c r="N630" i="1" l="1"/>
  <c r="N631" i="1" s="1"/>
  <c r="L631" i="1"/>
</calcChain>
</file>

<file path=xl/sharedStrings.xml><?xml version="1.0" encoding="utf-8"?>
<sst xmlns="http://schemas.openxmlformats.org/spreadsheetml/2006/main" count="2525" uniqueCount="1210">
  <si>
    <t>Указать название организации (на бланке организации)</t>
  </si>
  <si>
    <t>ТЕХНИКО-КОММЕРЧЕСКОЕ ПРЕДЛОЖЕНИЕ (ТКП)</t>
  </si>
  <si>
    <t>Стоимость, указанная в предложении, включает в себя все необходимые затраты на выполнение полного комплекса работ, с НДС</t>
  </si>
  <si>
    <t>Номер п/п</t>
  </si>
  <si>
    <t>Код узла ИСР</t>
  </si>
  <si>
    <t>Наименование затрат</t>
  </si>
  <si>
    <t>Комментарий по ИСР</t>
  </si>
  <si>
    <t>Комментарий подрядчика</t>
  </si>
  <si>
    <t>Ед. изм.</t>
  </si>
  <si>
    <t>Коэф.расхода</t>
  </si>
  <si>
    <t>Кол-во</t>
  </si>
  <si>
    <t>Заполните : Название компании</t>
  </si>
  <si>
    <t>Заполните : ИНН</t>
  </si>
  <si>
    <t>Цена, руб. с НДС</t>
  </si>
  <si>
    <t>Стоимость, руб с НДС</t>
  </si>
  <si>
    <t>Общая стоимость,
руб. с НДС</t>
  </si>
  <si>
    <t>Материалы/
оборудование</t>
  </si>
  <si>
    <t>СМР, ПНР</t>
  </si>
  <si>
    <t>1.1</t>
  </si>
  <si>
    <t>6</t>
  </si>
  <si>
    <t>Затраты на строительство</t>
  </si>
  <si>
    <t>1.1.1</t>
  </si>
  <si>
    <t>6.5</t>
  </si>
  <si>
    <t>СМР по благоустройству</t>
  </si>
  <si>
    <t>1.1.1.1</t>
  </si>
  <si>
    <t>6.5.1</t>
  </si>
  <si>
    <t>Покрытия</t>
  </si>
  <si>
    <t>1.1.1.1.1</t>
  </si>
  <si>
    <t>6.5.1.2</t>
  </si>
  <si>
    <t>Устройство оснований и покрытий</t>
  </si>
  <si>
    <t>1.1.1.1.1.1</t>
  </si>
  <si>
    <t>6.5.1.2.1</t>
  </si>
  <si>
    <t>Устройство основания и покрытия 1, асфальтовое покрытие проезда на щебеночном основании D10A-1, без дренажа</t>
  </si>
  <si>
    <t>1.1.1.1.1.1.1</t>
  </si>
  <si>
    <t>6.5.1.2.1.1</t>
  </si>
  <si>
    <t>Устройство основания</t>
  </si>
  <si>
    <t>1.1.1.1.1.1.1.1</t>
  </si>
  <si>
    <t>6.5.1.2.1.1.1.1</t>
  </si>
  <si>
    <t>Устройство оснований из цементно-песчаной смеси</t>
  </si>
  <si>
    <t>Этап 1. Дорожная одежда тротуара по типу Б</t>
  </si>
  <si>
    <t>м3</t>
  </si>
  <si>
    <t>1.1.1.1.1.1.1.1.1</t>
  </si>
  <si>
    <t>Смесь цементно-песчаная / БЛ</t>
  </si>
  <si>
    <t>Сухая ЦПС М100 по ГОСТ 31357-2007, H=0,05м</t>
  </si>
  <si>
    <t>1.1.1.1.1.1.1.2</t>
  </si>
  <si>
    <t>Этап 1.  Дорожная одежда тротуара по типу Б1</t>
  </si>
  <si>
    <t>1.1.1.1.1.1.1.2.1</t>
  </si>
  <si>
    <t>1.1.1.1.1.1.1.3</t>
  </si>
  <si>
    <t>Этап 2.  Дорожная одежда тротуара по типу Б</t>
  </si>
  <si>
    <t>1.1.1.1.1.1.1.3.1</t>
  </si>
  <si>
    <t>1.1.1.1.1.1.1.4</t>
  </si>
  <si>
    <t>Этап 2.  Дорожная одежда тротуара по типу Б1</t>
  </si>
  <si>
    <t>1.1.1.1.1.1.1.4.1</t>
  </si>
  <si>
    <t>1.1.1.1.1.1.1.5</t>
  </si>
  <si>
    <t>6.5.1.2.1.1.2.1</t>
  </si>
  <si>
    <t>Устройство подстилающих и выравнивающих слоев оснований / из сыпучего материала мелкой фракции</t>
  </si>
  <si>
    <t>ЭТАП 1. Дорожная одежда по проезжей части по типа А.
H=0,5м</t>
  </si>
  <si>
    <t>1.1.1.1.1.1.1.5.1</t>
  </si>
  <si>
    <t>Песок / БЛ / Без коэф. уплотнения</t>
  </si>
  <si>
    <t>1.1.1.1.1.1.1.6</t>
  </si>
  <si>
    <t>ЭТАП 1
Земляные работы
С уплотнением рабочего слоя пневмокатками весом 25т при 12 проходах по одному следу с поливом водой на толщину H=0,4м</t>
  </si>
  <si>
    <t>1.1.1.1.1.1.1.6.1</t>
  </si>
  <si>
    <t>Песок средний Кф более 2м/с</t>
  </si>
  <si>
    <t>1.1.1.1.1.1.1.7</t>
  </si>
  <si>
    <t>ЭТАП 1
Земляные работы
Уплотнение присыпных обочин пневмокатками весом 25т при 12 проходах для устройства присыпных обочин</t>
  </si>
  <si>
    <t>1.1.1.1.1.1.1.7.1</t>
  </si>
  <si>
    <t>1.1.1.1.1.1.1.8</t>
  </si>
  <si>
    <t>ЭТАП 1
Дорожная одежда тротуара по типу Б</t>
  </si>
  <si>
    <t>1.1.1.1.1.1.1.8.1</t>
  </si>
  <si>
    <t>Песок средний с содержанием пылевато-глинистой фракции не более 5%, Кф более 2м/с, H=0,4м</t>
  </si>
  <si>
    <t>1.1.1.1.1.1.1.9</t>
  </si>
  <si>
    <t>ЭТАП 1 Дорожная одежда тротуара по типу Б1</t>
  </si>
  <si>
    <t>1.1.1.1.1.1.1.9.1</t>
  </si>
  <si>
    <t>Песок средний с содержанием пылевато-глинистой фракции не более 5%, Кф более 2м/с, H=0,34м</t>
  </si>
  <si>
    <t>1.1.1.1.1.1.1.10</t>
  </si>
  <si>
    <t>ЭТАП 1 Дорожная одежда велодорожки по типу В</t>
  </si>
  <si>
    <t>1.1.1.1.1.1.1.10.1</t>
  </si>
  <si>
    <t xml:space="preserve">Песок средний с содержанием пылевато-глинистой фракции не более 5%, Кф более 2м/с, ГОСТ-32824-2014, H=0,4м </t>
  </si>
  <si>
    <t>1.1.1.1.1.1.1.11</t>
  </si>
  <si>
    <t>ЭТАП 1 Дорожная одежда велодорожки по типу В1</t>
  </si>
  <si>
    <t>1.1.1.1.1.1.1.11.1</t>
  </si>
  <si>
    <t xml:space="preserve">Песок средний с содержанием пылевато-глинистой фракции не более 5%, Кф более 2м/с, ГОСТ-32824-2014, H=0,34м </t>
  </si>
  <si>
    <t>1.1.1.1.1.1.1.12</t>
  </si>
  <si>
    <t>Этап 2</t>
  </si>
  <si>
    <t>1.1.1.1.1.1.1.12.1</t>
  </si>
  <si>
    <t>1.1.1.1.1.1.1.13</t>
  </si>
  <si>
    <t>Этап 2. Дорожная одежда на проезжей части по типу А</t>
  </si>
  <si>
    <t>1.1.1.1.1.1.1.13.1</t>
  </si>
  <si>
    <t>1.1.1.1.1.1.1.14</t>
  </si>
  <si>
    <t>Этап 2. Дорожная одежда тротуара по типу Б</t>
  </si>
  <si>
    <t>1.1.1.1.1.1.1.14.1</t>
  </si>
  <si>
    <t>1.1.1.1.1.1.1.15</t>
  </si>
  <si>
    <t>Этап 2. Дорожная одежда тротуара по типу Б1</t>
  </si>
  <si>
    <t>1.1.1.1.1.1.1.15.1</t>
  </si>
  <si>
    <t>1.1.1.1.1.1.1.16</t>
  </si>
  <si>
    <t>Этап 2. Дорожная одежда велодорожки по типу В</t>
  </si>
  <si>
    <t>1.1.1.1.1.1.1.16.1</t>
  </si>
  <si>
    <t>1.1.1.1.1.1.1.17</t>
  </si>
  <si>
    <t>Этап 2. Дорожная одежда велодорожки по типу В1</t>
  </si>
  <si>
    <t>1.1.1.1.1.1.1.17.1</t>
  </si>
  <si>
    <t>1.1.1.1.1.1.1.18</t>
  </si>
  <si>
    <t>6.5.1.2.1.1.2.2</t>
  </si>
  <si>
    <t>Устройство подстилающих и выравнивающих слоев оснований / из сыпучего материала крупной фракции</t>
  </si>
  <si>
    <t>ЭТАП 1 Дорожная одежда по проезжей части по типа А.</t>
  </si>
  <si>
    <t>1.1.1.1.1.1.1.18.1</t>
  </si>
  <si>
    <t>Щебень Гравий, фракция 20-40, Немытый</t>
  </si>
  <si>
    <t>Гравийная смесь с непрерывной гранулометрией С5 (максимальный размер зерен 40мм) H=0,1м</t>
  </si>
  <si>
    <t>1.1.1.1.1.1.1.19</t>
  </si>
  <si>
    <t>ЭТАП 1. Основание под бортовые камни</t>
  </si>
  <si>
    <t>1.1.1.1.1.1.1.19.1</t>
  </si>
  <si>
    <t>1.1.1.1.1.1.1.20</t>
  </si>
  <si>
    <t>1.1.1.1.1.1.1.20.1</t>
  </si>
  <si>
    <t>1.1.1.1.1.1.1.21</t>
  </si>
  <si>
    <t>Этап 2. Основание под бортовые камни</t>
  </si>
  <si>
    <t>1.1.1.1.1.1.1.21.1</t>
  </si>
  <si>
    <t>1.1.1.1.1.1.1.22</t>
  </si>
  <si>
    <t>6.5.1.2.1.1.3.1</t>
  </si>
  <si>
    <t>Розлив битума</t>
  </si>
  <si>
    <t>Этап 1. Дорожная одежда по проезжей части по типа А.</t>
  </si>
  <si>
    <t>м2</t>
  </si>
  <si>
    <t>1.1.1.1.1.1.1.22.1</t>
  </si>
  <si>
    <t>Битум / БЛ</t>
  </si>
  <si>
    <t>0,8т/1000м2</t>
  </si>
  <si>
    <t>1.1.1.1.1.1.1.23</t>
  </si>
  <si>
    <t>1.1.1.1.1.1.1.23.1</t>
  </si>
  <si>
    <t>0,4т/1000м2</t>
  </si>
  <si>
    <t>1.1.1.1.1.1.1.24</t>
  </si>
  <si>
    <t>Этап 1. Устройство сопряжения с существующим покрытием</t>
  </si>
  <si>
    <t>1.1.1.1.1.1.1.24.1</t>
  </si>
  <si>
    <t>1.1.1.1.1.1.1.25</t>
  </si>
  <si>
    <t>Этап 1. Дорожная одежда велодорожки по типу В</t>
  </si>
  <si>
    <t>1.1.1.1.1.1.1.25.1</t>
  </si>
  <si>
    <t>1.1.1.1.1.1.1.26</t>
  </si>
  <si>
    <t>1.1.1.1.1.1.1.26.1</t>
  </si>
  <si>
    <t>1.1.1.1.1.1.1.27</t>
  </si>
  <si>
    <t>Этап 1. Дорожная одежда велодорожки по типу В1</t>
  </si>
  <si>
    <t>1.1.1.1.1.1.1.27.1</t>
  </si>
  <si>
    <t>1.1.1.1.1.1.1.28</t>
  </si>
  <si>
    <t>1.1.1.1.1.1.1.28.1</t>
  </si>
  <si>
    <t>1.1.1.1.1.1.1.29</t>
  </si>
  <si>
    <t>1.1.1.1.1.1.1.29.1</t>
  </si>
  <si>
    <t>1.1.1.1.1.1.1.30</t>
  </si>
  <si>
    <t>1.1.1.1.1.1.1.30.1</t>
  </si>
  <si>
    <t>1.1.1.1.1.1.1.31</t>
  </si>
  <si>
    <t>Этап 2. Устройство приподнятых пешеходных переходов</t>
  </si>
  <si>
    <t>1.1.1.1.1.1.1.31.1</t>
  </si>
  <si>
    <t>1.1.1.1.1.1.1.32</t>
  </si>
  <si>
    <t>Этап 2. Устройство горизонтальных площадок</t>
  </si>
  <si>
    <t>1.1.1.1.1.1.1.32.1</t>
  </si>
  <si>
    <t>1.1.1.1.1.1.1.33</t>
  </si>
  <si>
    <t>1.1.1.1.1.1.1.33.1</t>
  </si>
  <si>
    <t>1.1.1.1.1.1.1.34</t>
  </si>
  <si>
    <t>1.1.1.1.1.1.1.34.1</t>
  </si>
  <si>
    <t>1.1.1.1.1.1.1.35</t>
  </si>
  <si>
    <t>1.1.1.1.1.1.1.35.1</t>
  </si>
  <si>
    <t>1.1.1.1.1.1.1.36</t>
  </si>
  <si>
    <t>1.1.1.1.1.1.1.36.1</t>
  </si>
  <si>
    <t>1.1.1.1.1.1.1.37</t>
  </si>
  <si>
    <t>6.5.1.2.1.1.4.1</t>
  </si>
  <si>
    <t>Устройство разделительного слоя / из геотекстиля / в 1 слой</t>
  </si>
  <si>
    <t>1.1.1.1.1.1.1.37.1</t>
  </si>
  <si>
    <t>Геотекстиль / БЛ / Typar SF 27</t>
  </si>
  <si>
    <t>Typar SF 40 , прочность на разрыв не менее 9кН/м, прочность на продавливание не менее 1,2кН</t>
  </si>
  <si>
    <t>1.1.1.1.1.1.1.38</t>
  </si>
  <si>
    <t>Этап 1. Дорожная одежда по проезжей части по типа А.
 SF56 прочность на разрыв не менее 12,8кН/м</t>
  </si>
  <si>
    <t>1.1.1.1.1.1.1.38.1</t>
  </si>
  <si>
    <t>1.1.1.1.1.1.1.39</t>
  </si>
  <si>
    <t>Этап 2. Устройство прослойки из геотекстиля нетканного, 1 слой, Typar SF40, прочность на разрыв не менее 9кН/м, прочность при продавливании не менее 1,2кН</t>
  </si>
  <si>
    <t>1.1.1.1.1.1.1.39.1</t>
  </si>
  <si>
    <t>Typar SF40</t>
  </si>
  <si>
    <t>1.1.1.1.1.1.1.40</t>
  </si>
  <si>
    <t>1.1.1.1.1.1.1.40.1</t>
  </si>
  <si>
    <t>Этап 2. Typar SF56, прочность на разрыв не менее 12,8кН/м</t>
  </si>
  <si>
    <t>1.1.1.1.1.1.1.41</t>
  </si>
  <si>
    <t>6.5.1.2.1.1.9.1</t>
  </si>
  <si>
    <t>Укладка цементобетона</t>
  </si>
  <si>
    <t>Этап 1 . Дорожная одежда по проезжей части по типа А.</t>
  </si>
  <si>
    <t>1.1.1.1.1.1.1.41.1</t>
  </si>
  <si>
    <t>Цементобетон / БЛ / В15</t>
  </si>
  <si>
    <t>Жесткий укатываемый бетон В15, Btb2.4, F2.150, W4, ГОСТ 26633-2015, H=0,18м</t>
  </si>
  <si>
    <t>1.1.1.1.1.1.1.42</t>
  </si>
  <si>
    <t>Этап 1 . Дорожная одежда тротуара по типу Б</t>
  </si>
  <si>
    <t>1.1.1.1.1.1.1.42.1</t>
  </si>
  <si>
    <t>Жесткий укатываемый бетон В15, Btb2.4, F2.150, W4, ГОСТ 26633-2015, H=0,12м</t>
  </si>
  <si>
    <t>1.1.1.1.1.1.1.43</t>
  </si>
  <si>
    <t>Этап 1 . Дорожная одежда тротуара по типу Б1</t>
  </si>
  <si>
    <t>1.1.1.1.1.1.1.43.1</t>
  </si>
  <si>
    <t>1.1.1.1.1.1.1.44</t>
  </si>
  <si>
    <t>Этап 1 . Дорожная одежда велодорожки по типу В</t>
  </si>
  <si>
    <t>1.1.1.1.1.1.1.44.1</t>
  </si>
  <si>
    <t>1.1.1.1.1.1.1.45</t>
  </si>
  <si>
    <t>Этап 1 . Дорожная одежда велодорожки по типу В1</t>
  </si>
  <si>
    <t>1.1.1.1.1.1.1.45.1</t>
  </si>
  <si>
    <t>1.1.1.1.1.1.1.46</t>
  </si>
  <si>
    <t>1.1.1.1.1.1.1.46.1</t>
  </si>
  <si>
    <t>1.1.1.1.1.1.1.47</t>
  </si>
  <si>
    <t>1.1.1.1.1.1.1.47.1</t>
  </si>
  <si>
    <t>1.1.1.1.1.1.1.48</t>
  </si>
  <si>
    <t>1.1.1.1.1.1.1.48.1</t>
  </si>
  <si>
    <t>1.1.1.1.1.1.1.49</t>
  </si>
  <si>
    <t>1.1.1.1.1.1.1.49.1</t>
  </si>
  <si>
    <t>1.1.1.1.1.1.1.50</t>
  </si>
  <si>
    <t>Дорожная одежда велодорожки по типу В1</t>
  </si>
  <si>
    <t>1.1.1.1.1.1.1.50.1</t>
  </si>
  <si>
    <t>1.1.1.1.1.1.2</t>
  </si>
  <si>
    <t>6.5.1.2.1.2</t>
  </si>
  <si>
    <t>Устройство покрытия</t>
  </si>
  <si>
    <t>1.1.1.1.1.1.2.1</t>
  </si>
  <si>
    <t>6.5.1.2.1.2.1.7</t>
  </si>
  <si>
    <t>Укладка асфальтобетона / 50 мм / Песчаный</t>
  </si>
  <si>
    <t>Дорожная одежда велодорожки по типу В</t>
  </si>
  <si>
    <t>1.1.1.1.1.1.2.1.1</t>
  </si>
  <si>
    <t>Асфальтобетон / БЛ / Песчаный</t>
  </si>
  <si>
    <t>Плотный песчаный асфальтобетон типа Д марка II по ГОСТ 9128-2013 на БНД 60/90 ГОСТ 33133-2014 H=0,05м</t>
  </si>
  <si>
    <t>1.1.1.1.1.1.2.2</t>
  </si>
  <si>
    <t>1.1.1.1.1.1.2.2.1</t>
  </si>
  <si>
    <t>1.1.1.1.1.1.2.3</t>
  </si>
  <si>
    <t>1.1.1.1.1.1.2.3.1</t>
  </si>
  <si>
    <t>ГОСТ 9128-2013 на БНД 60/90 ГОСТ 33133-2014</t>
  </si>
  <si>
    <t>1.1.1.1.1.1.2.4</t>
  </si>
  <si>
    <t>1.1.1.1.1.1.2.4.1</t>
  </si>
  <si>
    <t>1.1.1.1.1.1.2.5</t>
  </si>
  <si>
    <t>6.5.1.2.1.2.1.9</t>
  </si>
  <si>
    <t>Укладка асфальтобетона / 60 мм / Мелкозернистый</t>
  </si>
  <si>
    <t>Этап 1. Дорожная одежда на проезжей части по типу А. H=0,06м</t>
  </si>
  <si>
    <t>1.1.1.1.1.1.2.5.1</t>
  </si>
  <si>
    <t>Асфальтобетон / БЛ / мелкозернистый / тип Б / марка II</t>
  </si>
  <si>
    <t>1.1.1.1.1.1.2.6</t>
  </si>
  <si>
    <t xml:space="preserve">Сопряжение с существующим покрытием. Подломка кромки существующего покрытия на глубину 6см шириной 0,5м с укладкой полиэфирной геосетки с битумной пропиткой АРМОСТАБ-АСФАЛЬТ 50/50 кН/м, ячейки 40х40мм между основанием и нижним слоем покрытия шириной 1м. </t>
  </si>
  <si>
    <t>1.1.1.1.1.1.2.6.1</t>
  </si>
  <si>
    <t>1.1.1.1.1.1.2.7</t>
  </si>
  <si>
    <t>Этап 2. Дорожная одежда на проезжей части по типу А.</t>
  </si>
  <si>
    <t>1.1.1.1.1.1.2.7.1</t>
  </si>
  <si>
    <t>1.1.1.1.1.1.2.8</t>
  </si>
  <si>
    <t>6.5.1.2.1.2.1.14</t>
  </si>
  <si>
    <t>Укладка асфальтобетона / 80 мм / Крупнозернистый</t>
  </si>
  <si>
    <t>1.1.1.1.1.1.2.8.1</t>
  </si>
  <si>
    <t>Асфальтобетон / БЛ / крупнозернистый / тип Б / марка II</t>
  </si>
  <si>
    <t>Плотный крупнозернистый асфальтобетон типа Б, марка II ГОСТ 9128-2013 на БНД 60/90 ГОСТ 33133-2014, H=0,08м</t>
  </si>
  <si>
    <t>1.1.1.1.1.1.2.9</t>
  </si>
  <si>
    <t>1.1.1.1.1.1.2.9.1</t>
  </si>
  <si>
    <t>1.1.1.1.1.1.2.10</t>
  </si>
  <si>
    <t>1.1.1.1.1.1.2.10.1</t>
  </si>
  <si>
    <t>1.1.1.1.1.1.2.11</t>
  </si>
  <si>
    <t>1.1.1.1.1.1.2.11.1</t>
  </si>
  <si>
    <t>1.1.1.1.1.1.2.12</t>
  </si>
  <si>
    <t>6.5.1.2.1.2.1.15</t>
  </si>
  <si>
    <t>Укладка асфальтобетона / 80 мм / Мелкозернистый</t>
  </si>
  <si>
    <t>Этап 2. Устройство приподнятых пешеходных переходов, устройство отгонов. Hср=0,075м</t>
  </si>
  <si>
    <t>1.1.1.1.1.1.2.12.1</t>
  </si>
  <si>
    <t>1.1.1.1.1.1.2.13</t>
  </si>
  <si>
    <t>6.5.1.2.1.2.1.22</t>
  </si>
  <si>
    <t>Укладка асфальтобетона / 130 мм / Крупнозернистый</t>
  </si>
  <si>
    <t xml:space="preserve"> Этап 1. Дорожная одежда на проезжей части по типу А . Нижний слой H=0,13м</t>
  </si>
  <si>
    <t>1.1.1.1.1.1.2.13.1</t>
  </si>
  <si>
    <t>1.1.1.1.1.1.2.14</t>
  </si>
  <si>
    <t>1.1.1.1.1.1.2.14.1</t>
  </si>
  <si>
    <t>1.1.1.1.1.1.2.15</t>
  </si>
  <si>
    <t>6.5.1.2.1.2.1.23</t>
  </si>
  <si>
    <t>Укладка асфальтобетона / 130 мм / Мелкозернистый</t>
  </si>
  <si>
    <t>Устройство приподнятых пешеходных переходов. Устройство горизонтальных площадок</t>
  </si>
  <si>
    <t>1.1.1.1.1.1.2.15.1</t>
  </si>
  <si>
    <t>1.1.1.1.1.1.2.16</t>
  </si>
  <si>
    <t>6.5.1.2.1.2.4.4</t>
  </si>
  <si>
    <t>Устройство тротуарной плитки / разноформатная</t>
  </si>
  <si>
    <t>1.1.1.1.1.1.2.16.1</t>
  </si>
  <si>
    <t>Плитка тротуарная Готика Granite Ferro Брусчатка 200х100х80 мм Цветок Урала (Светло-Серый)</t>
  </si>
  <si>
    <t>Тротуарная мультиформатная плитка НСС (или аналог) по ГОСТ 17608-2017. Коллекция Granit, цвет серый</t>
  </si>
  <si>
    <t>1.1.1.1.1.1.2.16.2</t>
  </si>
  <si>
    <t>Плитка тротуарная Готика Granite Ferro Квадрат 200х200х80 мм Цветок Урала (Светло-Серый)</t>
  </si>
  <si>
    <t>1.1.1.1.1.1.2.16.3</t>
  </si>
  <si>
    <t>Плитка тротуарная Готика Granite Ferro Картано Гранте 300х200х80 мм Цветок Урала (Светло-Серый)</t>
  </si>
  <si>
    <t>1.1.1.1.1.1.2.17</t>
  </si>
  <si>
    <t>Этап 1. Дорожная одежда тротуара по типу Б1</t>
  </si>
  <si>
    <t>1.1.1.1.1.1.2.17.1</t>
  </si>
  <si>
    <t>1.1.1.1.1.1.2.17.2</t>
  </si>
  <si>
    <t>1.1.1.1.1.1.2.17.3</t>
  </si>
  <si>
    <t>1.1.1.1.1.1.2.18</t>
  </si>
  <si>
    <t>Этап 2 . Дорожная одежда тротуара по типу Б1</t>
  </si>
  <si>
    <t>1.1.1.1.1.1.2.18.1</t>
  </si>
  <si>
    <t>1.1.1.1.1.1.2.18.2</t>
  </si>
  <si>
    <t>1.1.1.1.1.1.2.18.3</t>
  </si>
  <si>
    <t>1.1.1.1.1.1.2.19</t>
  </si>
  <si>
    <t>Этап 2 . Дорожная одежда тротуара по типу Б</t>
  </si>
  <si>
    <t>1.1.1.1.1.1.2.19.1</t>
  </si>
  <si>
    <t>1.1.1.1.1.1.2.19.2</t>
  </si>
  <si>
    <t>1.1.1.1.1.1.2.19.3</t>
  </si>
  <si>
    <t>1.1.1.1.1.2</t>
  </si>
  <si>
    <t>6.5.1.2.4</t>
  </si>
  <si>
    <t>Устройство основания и покрытия 4, асфальтовое покрытие проезда на бетонном основании D10A-2, с  дренажом</t>
  </si>
  <si>
    <t>1.1.1.1.1.2.1</t>
  </si>
  <si>
    <t>6.5.1.2.4.2</t>
  </si>
  <si>
    <t>1.1.1.1.1.2.1.1</t>
  </si>
  <si>
    <t>6.5.1.2.4.2.7.1</t>
  </si>
  <si>
    <t>Внесение плодородного грунта / почвогрунт, субстракт</t>
  </si>
  <si>
    <t>1.1.1.1.1.2.1.1.1</t>
  </si>
  <si>
    <t>Плодородный грунт / БЛ / тип 1</t>
  </si>
  <si>
    <t>1.1.1.1.1.2.1.2</t>
  </si>
  <si>
    <t>Этап 1</t>
  </si>
  <si>
    <t>1.1.1.1.1.2.1.2.1</t>
  </si>
  <si>
    <t>1.1.1.1.1.2.1.3</t>
  </si>
  <si>
    <t>6.5.1.2.4.2.9.2</t>
  </si>
  <si>
    <t>Устройство газона / рулонного</t>
  </si>
  <si>
    <t>1.1.1.1.1.2.1.3.1</t>
  </si>
  <si>
    <t xml:space="preserve">Озеленение (газоны) / БЛ / LAWN 1  / газон рулонный спортивный износостойкий </t>
  </si>
  <si>
    <t>1.1.1.1.1.2.1.4</t>
  </si>
  <si>
    <t>1.1.1.1.1.2.1.4.1</t>
  </si>
  <si>
    <t>1.1.1.1.2</t>
  </si>
  <si>
    <t>6.5.1.4</t>
  </si>
  <si>
    <t>Устройство бортов</t>
  </si>
  <si>
    <t>1.1.1.1.2.1</t>
  </si>
  <si>
    <t>6.5.1.4.1.2</t>
  </si>
  <si>
    <t>Установка бортового камня на бетонном основании / 100.20.8</t>
  </si>
  <si>
    <t>Марка бетона определяется проектом</t>
  </si>
  <si>
    <t>пог. м</t>
  </si>
  <si>
    <t>1.1.1.1.2.1.1</t>
  </si>
  <si>
    <t>Бетон_ / В 15 / Гравий</t>
  </si>
  <si>
    <t>1.1.1.1.2.1.2</t>
  </si>
  <si>
    <t>Камень бортовой Садовый/1000/200/80/Серый/Бетон</t>
  </si>
  <si>
    <t>шт</t>
  </si>
  <si>
    <t>1.1.1.1.2.2</t>
  </si>
  <si>
    <t>1.1.1.1.2.2.1</t>
  </si>
  <si>
    <t>1.1.1.1.2.2.2</t>
  </si>
  <si>
    <t>1.1.1.1.2.3</t>
  </si>
  <si>
    <t>6.5.1.4.1.3</t>
  </si>
  <si>
    <t>Установка бортового камня на бетонном основании / 100.30.15</t>
  </si>
  <si>
    <t>1.1.1.1.2.3.1</t>
  </si>
  <si>
    <t>1.1.1.1.2.3.2</t>
  </si>
  <si>
    <t>Камень бортовой Тротуарный/1000/300/150/Серый/Бетон</t>
  </si>
  <si>
    <t>1.1.1.1.2.4</t>
  </si>
  <si>
    <t>1.1.1.1.2.4.1</t>
  </si>
  <si>
    <t>1.1.1.1.2.4.2</t>
  </si>
  <si>
    <t>1.1.1.1.2.5</t>
  </si>
  <si>
    <t>6.5.1.4.1.6</t>
  </si>
  <si>
    <t>Установка бортового камня на бетонном основании / 100.30.18</t>
  </si>
  <si>
    <t>Этап 1. Дорожная одежда на проезжей части по типу А</t>
  </si>
  <si>
    <t>1.1.1.1.2.5.1</t>
  </si>
  <si>
    <t>1.1.1.1.2.5.2</t>
  </si>
  <si>
    <t>Камень бортовой Тротуарный/1000/300/180/Серый/Бетон</t>
  </si>
  <si>
    <t>1.1.1.1.2.6</t>
  </si>
  <si>
    <t>1.1.1.1.2.6.1</t>
  </si>
  <si>
    <t>1.1.1.1.2.6.2</t>
  </si>
  <si>
    <t>1.1.1.2</t>
  </si>
  <si>
    <t>6.5.3</t>
  </si>
  <si>
    <t>Вертикальная планировка</t>
  </si>
  <si>
    <t>1.1.1.2.1</t>
  </si>
  <si>
    <t>6.5.3.1</t>
  </si>
  <si>
    <t>Вертикальная планировка площадей</t>
  </si>
  <si>
    <t>1.1.1.2.1.1</t>
  </si>
  <si>
    <t>6.5.3.1.1.1</t>
  </si>
  <si>
    <t>Планировка площадей бульдозерами</t>
  </si>
  <si>
    <t>Этап 1 . Планировка верха земляного полотна</t>
  </si>
  <si>
    <t>1.1.1.2.1.2</t>
  </si>
  <si>
    <t>Этап 1 . 1 группа грунта</t>
  </si>
  <si>
    <t>1.1.1.2.1.3</t>
  </si>
  <si>
    <t>Этап 1 . Планировка присыпных обочин механизированным способом</t>
  </si>
  <si>
    <t>1.1.1.2.1.4</t>
  </si>
  <si>
    <t>Этап 2. Планировка верха земляного полотна механизированным способом (1 группа грунта)</t>
  </si>
  <si>
    <t>1.1.1.2.1.5</t>
  </si>
  <si>
    <t>Этап 2. Планировка верха рабочего слоя механизированным способом</t>
  </si>
  <si>
    <t>1.1.1.2.1.6</t>
  </si>
  <si>
    <t>Этап 2. Планировка присыпных обочин механизированным способом</t>
  </si>
  <si>
    <t>1.1.1.2.1.7</t>
  </si>
  <si>
    <t>6.5.3.1.3.1</t>
  </si>
  <si>
    <t>Уплотнение грунта катками до проектной плотности</t>
  </si>
  <si>
    <t>Этап 1. Подкатка основания выемки с поливом водой на толщину 0,4м</t>
  </si>
  <si>
    <t>1.1.1.2.1.8</t>
  </si>
  <si>
    <t>Этап 2. Подкатка основания выемки пневмокатками весом 25т, при 12 проходах по одному следу с поливом водой на толщину h=0,4м</t>
  </si>
  <si>
    <t>1.1.1.2.1.9</t>
  </si>
  <si>
    <t>Этап 2. Уплотнение рабочего слоя песка пневмокатками весом 25т, при 12 проходах по одному следу с поливом водой на толщину 0,4м</t>
  </si>
  <si>
    <t>1.1.1.2.1.10</t>
  </si>
  <si>
    <t>Этап 2. Уплотнение рабочего слоя песка пневмокатками весом 25т, при 12 проходах по одному следу с поливом водой на толщину 0,2м</t>
  </si>
  <si>
    <t>1.1.1.2.1.11</t>
  </si>
  <si>
    <t>Этап 1. Уплотнение рабочего слоя песка пневмокатками весом 25т, при 12 проходах по одному следу с поливом водой на толщину 0,2м</t>
  </si>
  <si>
    <t>1.1.1.2.1.12</t>
  </si>
  <si>
    <t>Этап 1. Уплотнение рабочего слоя песка пневмокатками весом 25т, при 12 проходах по одному следу с поливом водой на толщину 0,4м</t>
  </si>
  <si>
    <t>1.1.1.2.1.13</t>
  </si>
  <si>
    <t>6.5.3.1.4.1</t>
  </si>
  <si>
    <t>Разработка грунта механизированная / с погрузкой в автосамосвал и вывозом до 1 км</t>
  </si>
  <si>
    <t>ЭТАП 1 . Подготовительные работы ПК0- ПК0+9м
Замусоренный грунт</t>
  </si>
  <si>
    <t>1.1.1.2.1.14</t>
  </si>
  <si>
    <t>6.5.3.1.4.2</t>
  </si>
  <si>
    <t>Разработка грунта механизированная / с погрузкой в автосамосвал</t>
  </si>
  <si>
    <t>ЭТАП 1 .  Грунт 3 группы.
Выемка п.2, п.5 СВОР
Замусоренный грунт</t>
  </si>
  <si>
    <t>1.1.1.2.1.15</t>
  </si>
  <si>
    <t>ЭТАП 1 . Грунт 3 группы.
Выемка п.4, п.5.1 СВОР
Замусоренный грунт</t>
  </si>
  <si>
    <t>1.1.1.2.1.16</t>
  </si>
  <si>
    <t>ЭТАП 2. Разработка грунта 3 группы. Выемка. Замусоренный грунт</t>
  </si>
  <si>
    <t>1.1.1.2.1.17</t>
  </si>
  <si>
    <t>ЭТАП 2. Разработка грунта 3 группы. Рабочий слой. Замусоренный грунт</t>
  </si>
  <si>
    <t>1.1.1.2.1.18</t>
  </si>
  <si>
    <t>Этап 2. Присыпные обочины. Замусоренный грунт</t>
  </si>
  <si>
    <t>1.1.1.2.1.19</t>
  </si>
  <si>
    <t>Этап 1. Присыпные обочины. Замусоренный грунт</t>
  </si>
  <si>
    <t>1.1.1.2.2</t>
  </si>
  <si>
    <t>6.5.3.2</t>
  </si>
  <si>
    <t>Вывоз и утилизация грунта</t>
  </si>
  <si>
    <t>1.1.1.2.2.1</t>
  </si>
  <si>
    <t>6.5.3.2.1.4</t>
  </si>
  <si>
    <t>Вывоз грунта / до 40 км</t>
  </si>
  <si>
    <t>Этап 1, p=1,99т/м3. Замусоренный грунт</t>
  </si>
  <si>
    <t>т</t>
  </si>
  <si>
    <t>1.1.1.2.2.2</t>
  </si>
  <si>
    <t>Этап 2, p=1,99т/м3. Замусоренный грунт</t>
  </si>
  <si>
    <t>1.1.1.2.2.3</t>
  </si>
  <si>
    <t>Этап 2. Замусоренный грунт. Присыпные обочины</t>
  </si>
  <si>
    <t>1.1.1.2.2.4</t>
  </si>
  <si>
    <t>1.1.1.2.2.5</t>
  </si>
  <si>
    <t>6.5.3.2.2.2</t>
  </si>
  <si>
    <t>Утилизация грунта с предоставлением талонов / замусоренный грунт</t>
  </si>
  <si>
    <t>Этап 1. p=1,99т/м3. Замусоренный грунт</t>
  </si>
  <si>
    <t>1.1.1.2.2.6</t>
  </si>
  <si>
    <t>Этап 2. p=1,99т/м3. Замусоренный грунт</t>
  </si>
  <si>
    <t>1.1.1.2.2.7</t>
  </si>
  <si>
    <t>1.1.1.2.2.8</t>
  </si>
  <si>
    <t>1.1.1.3</t>
  </si>
  <si>
    <t>6.5.4</t>
  </si>
  <si>
    <t>МАФ</t>
  </si>
  <si>
    <t>1.1.1.3.1</t>
  </si>
  <si>
    <t>6.5.4.1</t>
  </si>
  <si>
    <t>Установка МАФ</t>
  </si>
  <si>
    <t>1.1.1.3.1.1</t>
  </si>
  <si>
    <t>6.5.4.1.11.1</t>
  </si>
  <si>
    <t>Устройство велопарковки / Велопарковка</t>
  </si>
  <si>
    <t>1.1.1.3.1.1.1</t>
  </si>
  <si>
    <t>Велопарковка по стандарту ГК ПИК арт.L19 Сталь нержавеющая</t>
  </si>
  <si>
    <t>Устройство велопарковки типа Велоскоба L19 в том числе:
Бурение шурфа ф 0,15м глубиной 0,4м
Омоноличивание стоек бетоном В15- 0,05м3
Монтаж велопарковки типа Велоскоба L19- 7шт</t>
  </si>
  <si>
    <t>1.1.1.4</t>
  </si>
  <si>
    <t>6.5.6</t>
  </si>
  <si>
    <t>Прочие затраты на СМР по благоустройству</t>
  </si>
  <si>
    <t>1.1.1.4.1</t>
  </si>
  <si>
    <t>6.5.6.1</t>
  </si>
  <si>
    <t>Организация движения (разметка, знаки и др.)</t>
  </si>
  <si>
    <t>1.1.1.4.1.1</t>
  </si>
  <si>
    <t>6.5.6.1.1.1</t>
  </si>
  <si>
    <t>Нанесение разметки по трафарету</t>
  </si>
  <si>
    <t>Применительно к разделу ОДД1 В03 Устройство наземных тактильных указателей:
Нарезка швов в покрытии тротуара на глубину 0,13м- 297п.м.
Разборка покрытия тротуара на глубину 0,13м с погрузкой и вывозом по месту- 2,9м3
Укладка сухой ЦПС 5см- 1,12м3
Тактильный наземный указатель с рифлением в виде усеченных конусов, расположенных в шахматном порядке 0,3х0,3х0,08м- 120шт
Тактильный наземный указатель с продольными рифами 0,3х0,3х0,08м- 90шт
Тактильный наземный указатель с диагональными рифами 0,3х0,3х0,08- 38шт
Заделка швов ЦПС 0,5м3</t>
  </si>
  <si>
    <t>1.1.1.4.1.1.1</t>
  </si>
  <si>
    <t>Комплект навигации ( на основании представленного коммерческого предложения ) / Тип 5 "Номер типового этажа"  / Номер типового этажа располагается в ЛХ. Если в ЛХ более 2 лифтов, номер этажа дублируется в проеме между лифтов.</t>
  </si>
  <si>
    <t>Применительно к разделу В03 Устройство наземных тактильных указателей:
Нарезка швов в покрытии тротуара на глубину 0,13м- 297п.м.
Разборка покрытия тротуара на глубину 0,13м с погрузкой и вывозом по месту- 2,9м3
Укладка сухой ЦПС 5см- 1,12м3
Тактильный наземный указатель с рифлением в виде усеченных конусов, расположенных в шахматном порядке 0,3х0,3х0,08м- 120шт
Тактильный наземный указатель с продольными рифами 0,3х0,3х0,08м- 90шт
Тактильный наземный указатель с диагональными рифами 0,3х0,3х0,08- 38шт
Заделка швов ЦПС 0,5м3</t>
  </si>
  <si>
    <t>1.1.1.4.1.2</t>
  </si>
  <si>
    <t>Применительно к разделу ОДД2 В03 Устройство наземных тактильных указателей:
Нарезка швов в покрытии тротуара на глубину 0,13м- 613п.м.
Разборка покрытия тротуара на глубину 0,13м с погрузкой и вывозом по месту- 6м3
Укладка сухой ЦПС 5см- 2,3м3
Тактильный наземный указатель с рифлением в виде усеченных конусов, расположенных в шахматном порядке 0,3х0,3х0,08м- 181шт
Тактильный наземный указатель с продольными рифами 0,3х0,3х0,08м- 198шт
Тактильный наземный указатель с диагональными рифами 0,3х0,3х0,08- 134шт
Заделка швов ЦПС 1,03м3</t>
  </si>
  <si>
    <t>1.1.1.4.1.2.1</t>
  </si>
  <si>
    <t>1.1.1.4.1.3</t>
  </si>
  <si>
    <t>6.5.6.1.2.2</t>
  </si>
  <si>
    <t>Установка дорожных знаков / на стойке с бетонированием</t>
  </si>
  <si>
    <t>Этап 1. Раздел ОДД.1-В01
С учетом бурения шурфов, обетонирования стоек</t>
  </si>
  <si>
    <t>1.1.1.4.1.3.1</t>
  </si>
  <si>
    <t>Стойка стальная_ / L=5500 мм, D76мм</t>
  </si>
  <si>
    <t>1.1.1.4.1.3.2</t>
  </si>
  <si>
    <t>Стойка стальная_ / L=5000 мм, D76мм</t>
  </si>
  <si>
    <t>1.1.1.4.1.3.3</t>
  </si>
  <si>
    <t>Стойка стальная_ / L=4500 мм, D76мм</t>
  </si>
  <si>
    <t>1.1.1.4.1.3.4</t>
  </si>
  <si>
    <t>Стойка стальная_ / L=4000 мм, D76мм</t>
  </si>
  <si>
    <t>1.1.1.4.1.3.5</t>
  </si>
  <si>
    <t xml:space="preserve">Знак дорожный / БЛ / на металлической стойке (по счету поставщика) </t>
  </si>
  <si>
    <t>Согласно РД ОДД.1-В01</t>
  </si>
  <si>
    <t>1.1.1.4.1.4</t>
  </si>
  <si>
    <t>Этап 1. Раздел В04 Знаки на период строительства
С учетом бурения шурфов, обетонирования стоек
С учетом последующего демонтажа
С учетом барьеров дорожных водоналивных и фонарей сигнальных ФС-12</t>
  </si>
  <si>
    <t>1.1.1.4.1.4.1</t>
  </si>
  <si>
    <t>1.1.1.4.1.4.2</t>
  </si>
  <si>
    <t>1.1.1.4.1.4.3</t>
  </si>
  <si>
    <t>1.1.1.4.1.4.4</t>
  </si>
  <si>
    <t>Согласно РД ОДД.1-В04</t>
  </si>
  <si>
    <t>1.1.1.4.1.5</t>
  </si>
  <si>
    <t>Этап 2. Раздел ОДД.2-В01
С учетом бурения шурфов, обетонирования стоек</t>
  </si>
  <si>
    <t>1.1.1.4.1.5.1</t>
  </si>
  <si>
    <t>1.1.1.4.1.5.2</t>
  </si>
  <si>
    <t>1.1.1.4.1.5.3</t>
  </si>
  <si>
    <t>1.1.1.4.1.5.4</t>
  </si>
  <si>
    <t>1.1.1.4.1.6</t>
  </si>
  <si>
    <t>6.5.6.1.13.1</t>
  </si>
  <si>
    <t>Нанесение разметки по трафарету м2 / термопластик</t>
  </si>
  <si>
    <t>Этап 1. Раздел В02
Разметка 1.1 Сплошная одиночная линия белого цвета шириной 0,1м</t>
  </si>
  <si>
    <t>1.1.1.4.1.6.1</t>
  </si>
  <si>
    <t>Разметка / термопластик</t>
  </si>
  <si>
    <t>кг</t>
  </si>
  <si>
    <t>1.1.1.4.1.7</t>
  </si>
  <si>
    <t>Этап 1. Раздел В02
Разметка 1.4 Сплошная одиночная линия желтого цвета шириной 0,1м</t>
  </si>
  <si>
    <t>1.1.1.4.1.7.1</t>
  </si>
  <si>
    <t>1.1.1.4.1.8</t>
  </si>
  <si>
    <t>Этап 1. Раздел В02
Разметка 1.5 Прерывистая одиночная линия белого цвета с соотношением длины штриха к длине разрыва 1:3 длиной штриха 1,00м, шириной 0.1м</t>
  </si>
  <si>
    <t>1.1.1.4.1.8.1</t>
  </si>
  <si>
    <t>1.1.1.4.1.9</t>
  </si>
  <si>
    <t>Этап 1. Раздел В02
Разметка 1.6 Прерывистая одиночная линия белого цвета с соотношением длины штриха к длине разрыва 1:3 длиной штриха 1,00м, шириной 0.1м</t>
  </si>
  <si>
    <t>1.1.1.4.1.9.1</t>
  </si>
  <si>
    <t>1.1.1.4.1.10</t>
  </si>
  <si>
    <t>Этап 1. Раздел В02
Разметка 1.7 Прерывистая одиночная линия белого цвета с соотношением длины штриха к длине разрыва 1:1 длиной штриха 0,5м, шириной 0.1м</t>
  </si>
  <si>
    <t>1.1.1.4.1.10.1</t>
  </si>
  <si>
    <t>1.1.1.4.1.11</t>
  </si>
  <si>
    <t>Этап 1. Раздел В02
Разметка 1.14.1
Сплошные полосы, расположенные вдоль оси проезжей части шириной 0,4м длиной 4м в т.ч.
-белые полосы- 11,2м2
-желтые полосы- 11,2м2</t>
  </si>
  <si>
    <t>1.1.1.4.1.11.1</t>
  </si>
  <si>
    <t>1.1.1.4.1.12</t>
  </si>
  <si>
    <t>Этап 1. Раздел В02
Разметка 1.24.1
Дублирование дорожного знака 1.23</t>
  </si>
  <si>
    <t>1.1.1.4.1.12.1</t>
  </si>
  <si>
    <t>1.1.1.4.1.13</t>
  </si>
  <si>
    <t>Этап 1. Раздел В02
Разметка 1.24.2
Дублирование дорожного знака 3.24</t>
  </si>
  <si>
    <t>1.1.1.4.1.13.1</t>
  </si>
  <si>
    <t>1.1.1.4.1.14</t>
  </si>
  <si>
    <t>Этап 1. Раздел В02
Разметка 1.24.3
Дублирование дорожного знака "Инвалиды"</t>
  </si>
  <si>
    <t>1.1.1.4.1.14.1</t>
  </si>
  <si>
    <t>1.1.1.4.1.15</t>
  </si>
  <si>
    <t xml:space="preserve">Этап 2 Раздел ОДД.2-В02
Разметка 1.1 
Сплошная одиночная линия белого цвета шириной 0,1м
</t>
  </si>
  <si>
    <t>1.1.1.4.1.15.1</t>
  </si>
  <si>
    <t>1.1.1.4.1.16</t>
  </si>
  <si>
    <t>Этап 2 Раздел ОДД.2-В02
Разметка 1.4
Сплошная одиночная линия желтого цвета шириной 0,1м</t>
  </si>
  <si>
    <t>1.1.1.4.1.16.1</t>
  </si>
  <si>
    <t>1.1.1.4.1.17</t>
  </si>
  <si>
    <t>Этап 2 Раздел ОДД.2-В02
Разметка 1.6
Прерывистая одиночная линия белого цвета с соотношением длины штриха к длине разрыва 1:3, длиной штриха 1,00м, шириной 0,1м</t>
  </si>
  <si>
    <t>1.1.1.4.1.17.1</t>
  </si>
  <si>
    <t>1.1.1.4.1.18</t>
  </si>
  <si>
    <t>Этап 2 Раздел ОДД.2-В02
Разметка 1.7
Прерывистая одиночная линия белого цвета с соотношением длины штриха к длине разрыва 1:1, длиной штриха 0,5м, шириной 0,1м</t>
  </si>
  <si>
    <t>1.1.1.4.1.18.1</t>
  </si>
  <si>
    <t>1.1.1.4.1.19</t>
  </si>
  <si>
    <t>Этап 2 Раздел ОДД.2-В02
Разметка 1.14.1
Слошные полосы расположенные вдоль оси проезжей части шириной 0,4м длиной 4м, в том числе
- белые полосы 42м2
-желтые полосы 42м2</t>
  </si>
  <si>
    <t>1.1.1.4.1.19.1</t>
  </si>
  <si>
    <t>1.1.1.4.1.20</t>
  </si>
  <si>
    <t xml:space="preserve">Этап 2 Раздел ОДД.2-В02
Разметка 1.24.1
Дублирование дорожного знака 1.23
</t>
  </si>
  <si>
    <t>1.1.1.4.1.20.1</t>
  </si>
  <si>
    <t>1.1.1.4.1.21</t>
  </si>
  <si>
    <t>Этап 2 Раздел ОДД.2-В02
Разметка 1.24.2
Дублирование дорожного знака 3.24</t>
  </si>
  <si>
    <t>1.1.1.4.1.21.1</t>
  </si>
  <si>
    <t>1.1.1.4.1.22</t>
  </si>
  <si>
    <t>Этап 2 Раздел ОДД.2-В02
Разметка 1.24.3
Дублирование дорожного знака "Инвалиды"</t>
  </si>
  <si>
    <t>1.1.1.4.1.22.1</t>
  </si>
  <si>
    <t>1.1.1.4.1.23</t>
  </si>
  <si>
    <t>Этап 2 Раздел ОДД.2-В02
Разметка 1.25
Полоса из квадратов, расположенных в шахматном порядке</t>
  </si>
  <si>
    <t>1.1.1.4.1.23.1</t>
  </si>
  <si>
    <t>Общая стоимость работ, руб. с НДС</t>
  </si>
  <si>
    <t>Квалификационная и контактная информация</t>
  </si>
  <si>
    <t>А</t>
  </si>
  <si>
    <t>Наличие авансирования</t>
  </si>
  <si>
    <t>да (%) /нет</t>
  </si>
  <si>
    <t>Б</t>
  </si>
  <si>
    <t>Готовность приступить к работе по уведомлению</t>
  </si>
  <si>
    <t>да /нет</t>
  </si>
  <si>
    <t>В</t>
  </si>
  <si>
    <t>Г</t>
  </si>
  <si>
    <t>Срок исполнения предмета тендера</t>
  </si>
  <si>
    <t>мес.</t>
  </si>
  <si>
    <t>Д</t>
  </si>
  <si>
    <t>Гарантийный срок 5 лет</t>
  </si>
  <si>
    <t>E</t>
  </si>
  <si>
    <t>Информация о посещении объекта (были/не были), вопросы по результатам посещения</t>
  </si>
  <si>
    <t>были/не были
да/нет</t>
  </si>
  <si>
    <t>Ж</t>
  </si>
  <si>
    <t>Виды работ, планируемые к выполнению субподрядными организациями</t>
  </si>
  <si>
    <t>вид работ-наименование</t>
  </si>
  <si>
    <t>З</t>
  </si>
  <si>
    <t>Готовность подписать договор в редакции Заказчика</t>
  </si>
  <si>
    <t>да/нет</t>
  </si>
  <si>
    <t>И</t>
  </si>
  <si>
    <t>Наличие СРО</t>
  </si>
  <si>
    <t>да (сумма) /нет</t>
  </si>
  <si>
    <t>К</t>
  </si>
  <si>
    <t>Опыт работы с ГК ПИК (при наличии текущих проектов- указать % реализации)</t>
  </si>
  <si>
    <t>объект/ вид работ/% выполнения</t>
  </si>
  <si>
    <t>Л</t>
  </si>
  <si>
    <t>Опыт реализации подобных видов работ за последние 2-3 года (указать не более 5 ключевых объектов и их заказчиков)</t>
  </si>
  <si>
    <t>объект/заказчик/год</t>
  </si>
  <si>
    <t>М</t>
  </si>
  <si>
    <t>Численность работающих всего / численность, планируемая для выполнения предмета тендера</t>
  </si>
  <si>
    <t>кол-во/кол-во</t>
  </si>
  <si>
    <t>Н</t>
  </si>
  <si>
    <t>Дата регистрации компании</t>
  </si>
  <si>
    <t>дд/мм/гг</t>
  </si>
  <si>
    <t>О</t>
  </si>
  <si>
    <t>год-сумма/год-сумма/год-сумма (руб.без НДС)</t>
  </si>
  <si>
    <t>П</t>
  </si>
  <si>
    <t>Сайт компании</t>
  </si>
  <si>
    <t>ссылка</t>
  </si>
  <si>
    <t>Р</t>
  </si>
  <si>
    <t>Генеральный директор : Ф.И.О. полностью, тел., e-mail</t>
  </si>
  <si>
    <t>С</t>
  </si>
  <si>
    <t>Контактное лицо: Ф.И.О. полностью, тел., e-mail</t>
  </si>
  <si>
    <t>Т</t>
  </si>
  <si>
    <t>Примечание к ТКП претендента</t>
  </si>
  <si>
    <t>1. Объект ИДП без распределения на секции. Лот 1. г. Москва, пр-д Стройкомбината, вл. 1, УДС местного значения</t>
  </si>
  <si>
    <t>1. Объект ИДП без распределения на секции. Лот 2. г. Москва, Очаковское ш., вл. 3, 3А, 5, площадка</t>
  </si>
  <si>
    <t>6.1</t>
  </si>
  <si>
    <t>Подготовка строительства</t>
  </si>
  <si>
    <t>6.1.2</t>
  </si>
  <si>
    <t>Организация строительной площадки</t>
  </si>
  <si>
    <t>6.1.2.2</t>
  </si>
  <si>
    <t>Ограждение площадки</t>
  </si>
  <si>
    <t>6.1.2.2.2</t>
  </si>
  <si>
    <t>Навигация</t>
  </si>
  <si>
    <t>6.1.2.2.2.1.2</t>
  </si>
  <si>
    <t>Стойки круглые металлические оцинкованные
диаметром 159 мм СКМ 6.65, длиной 6,5 м</t>
  </si>
  <si>
    <t>СКМ 4.55, длиной 5,5 м, Стойки круглые металлические оцинкованные
диаметром 102 мм,</t>
  </si>
  <si>
    <t>СКМ 3.45, длиной 4,5 м</t>
  </si>
  <si>
    <t>СКМ 3.40, длиной 4,0 м</t>
  </si>
  <si>
    <t>Стойка стальная_ / L=4800 мм, D76мм</t>
  </si>
  <si>
    <t>СКМ 3.50, длиной 5,0 м</t>
  </si>
  <si>
    <t>6.1.2.2.2.3.1</t>
  </si>
  <si>
    <t>Монтаж щита информационного</t>
  </si>
  <si>
    <t>-Монтаж навигационного пилона
-Монтаж железобетонного фундамента заводского изготовления,
габаритами 2,00х0,80х0,15м из бетона В25, F75, W4</t>
  </si>
  <si>
    <t>Щит информационный_</t>
  </si>
  <si>
    <t>6.1.2.2.3</t>
  </si>
  <si>
    <t>Демонтажные работы</t>
  </si>
  <si>
    <t>6.1.2.2.3.3.1</t>
  </si>
  <si>
    <t>Демонтаж временного ограждения / из профлиста на металлических столбах по ФБС</t>
  </si>
  <si>
    <t>Применительно: Демонтаж железобетонного забора, вес 1 секции - 1420 кг, всего т 11,36</t>
  </si>
  <si>
    <t>6.1.3</t>
  </si>
  <si>
    <t>Затраты на временные коммуникации</t>
  </si>
  <si>
    <t>6.1.3.3</t>
  </si>
  <si>
    <t>Механизация строительства</t>
  </si>
  <si>
    <t>6.1.3.3.2</t>
  </si>
  <si>
    <t>Устройство сетей временного электроснабжения 0,4 кВ</t>
  </si>
  <si>
    <t>1.1.1.2.1.1.1</t>
  </si>
  <si>
    <t>6.1.3.3.2.3</t>
  </si>
  <si>
    <t>Разборка покрытий</t>
  </si>
  <si>
    <t>1.1.1.2.1.1.1.1</t>
  </si>
  <si>
    <t>6.1.3.3.2.3.1.3</t>
  </si>
  <si>
    <t>Разборка покрытий с вывозом и утилизацией / из тротуарной плитки без сохранения материалов</t>
  </si>
  <si>
    <t>Разборка покрытия тротуара на глубину h=0,08 с
погрузкой в автосамосвал грузоподъёмностью 10 т
и транспортировкой на площадку заказчика</t>
  </si>
  <si>
    <t>1.1.1.2.1.1.1.2</t>
  </si>
  <si>
    <t>Применительно:Нарезка швов в покрытии тротуара 2554 м</t>
  </si>
  <si>
    <t>6.1.3.3.5</t>
  </si>
  <si>
    <t>Восстановление благоустройства</t>
  </si>
  <si>
    <t>1.1.1.2.1.2.1</t>
  </si>
  <si>
    <t>6.1.3.3.5.6.1</t>
  </si>
  <si>
    <t>1.1.1.2.1.2.1.1</t>
  </si>
  <si>
    <t>1.1.1.2.1.2.2</t>
  </si>
  <si>
    <t>1.1.1.2.1.2.2.1</t>
  </si>
  <si>
    <t>1.1.1.2.1.2.3</t>
  </si>
  <si>
    <t>6.1.3.3.5.12.5</t>
  </si>
  <si>
    <t>Устройство тротуарной плитки / тактильная</t>
  </si>
  <si>
    <t>1.1.1.2.1.2.3.1</t>
  </si>
  <si>
    <t>Плитка тактильная Готика без фаски 300х300х80мм F200 M400 ГОСТ 17608-91 Бетон Габбро (темно-серый)</t>
  </si>
  <si>
    <t>Тактильный наземный указатель с рифлением в
виде усеченных конусов, расположенных в
линейном порядке, 0,30х0,30х0,08м - 26 шт.,
Тактильный наземный указатель с пятью
продольными рифами, 0,30х0,30х0,08м - 546 шт</t>
  </si>
  <si>
    <t>1.1.1.2.1.2.3.2</t>
  </si>
  <si>
    <t>Плитка тактильная Готика без фаски 300х300х80мм F200 M400 ГОСТ 17608-91 Бетон Гранит-кристалл-серый (светло-серый)</t>
  </si>
  <si>
    <t>Тактильный наземный указатель с тремя
продольными рифами, 0,30х0,18х0,08м - 1011 шт</t>
  </si>
  <si>
    <t>1.1.1.2.1.2.3.3</t>
  </si>
  <si>
    <t>Плитка тактильная Готика без фаски 300х300х80мм F200 M400 ГОСТ 17608-91 Бетон Покостовский (белый)</t>
  </si>
  <si>
    <t>Тактильный наземный указатель с рифлением в
виде усеченных конусов, расположенных в
шахматном порядке, 0,30х0,30х0,08м - 747 шт</t>
  </si>
  <si>
    <t>6.1.3.4</t>
  </si>
  <si>
    <t>Прочие затраты на временные коммуникации</t>
  </si>
  <si>
    <t>6.1.3.4.1</t>
  </si>
  <si>
    <t>Канализация хоз-бытовая наружная</t>
  </si>
  <si>
    <t>1.1.1.2.2.1.1</t>
  </si>
  <si>
    <t>6.1.3.4.1.3</t>
  </si>
  <si>
    <t>Устройство канализационного колодца, камеры</t>
  </si>
  <si>
    <t>1.1.1.2.2.1.1.1</t>
  </si>
  <si>
    <t>6.1.3.4.1.3.1.1</t>
  </si>
  <si>
    <t>Устройство ж/б колодца на основе ВГ,ВС,ВД (полный комплекс работ с учетом песчаной, бетонной подготовки, перекрытий, изоляции, метал.частей, лотков, люков, бетонных замков ввода труб, сальников)</t>
  </si>
  <si>
    <t>1.1.1.2.2.1.1.1.1</t>
  </si>
  <si>
    <t>Люк_ / ТМ с крышкой</t>
  </si>
  <si>
    <t>1.1.1.2.2.1.1.1.2</t>
  </si>
  <si>
    <t>Колодец сборный железобетонный ВД-8/800/1 550/90/8020-2016/РК 2201-82</t>
  </si>
  <si>
    <t>1.1.1.2.2.1.1.1.3</t>
  </si>
  <si>
    <t>Дождеприемник_ / ДБ-2</t>
  </si>
  <si>
    <t>6.1.3.4.2</t>
  </si>
  <si>
    <t>Водопровод наружный</t>
  </si>
  <si>
    <t>1.1.1.2.2.2.1</t>
  </si>
  <si>
    <t>6.1.3.4.2.2</t>
  </si>
  <si>
    <t>Прокладка труб</t>
  </si>
  <si>
    <t>1.1.1.2.2.2.1.1</t>
  </si>
  <si>
    <t>6.1.3.4.2.2.3.6</t>
  </si>
  <si>
    <t>Прокладка полиэтиленовой трубы нар. сети ( с учетом фасонных элементов и гидравлических испытаний) / d 400 мм</t>
  </si>
  <si>
    <t>1. Трубы полипропиленовые гофрированные DN/ID=400/455 SN16 на муфтовом
соединении</t>
  </si>
  <si>
    <t>1.1.1.2.2.2.1.1.1</t>
  </si>
  <si>
    <t>Труба полиэтиленовая SDR 13,6, c учетом отводов и проч.фасонных элементов_ / d 400 мм</t>
  </si>
  <si>
    <t>1.1.1.2.2.2.1.2</t>
  </si>
  <si>
    <t>6.1.3.4.2.2.4.9</t>
  </si>
  <si>
    <t>Прокладка стальных труб/ Водопровод  / d 530</t>
  </si>
  <si>
    <t>Применительно : Трубы стальные ∅720х8 (сталь 3) с наружным покрытием усиленного типа
по ГОСТ 9.602-2016</t>
  </si>
  <si>
    <t>1.1.1.2.2.2.1.2.1</t>
  </si>
  <si>
    <t>Труба стальная электросварная_ / 530 мм</t>
  </si>
  <si>
    <t>1.1.2</t>
  </si>
  <si>
    <t>1.1.2.1</t>
  </si>
  <si>
    <t>1.1.2.1.1</t>
  </si>
  <si>
    <t>1.1.2.1.1.1</t>
  </si>
  <si>
    <t>1.1.2.1.1.1.1</t>
  </si>
  <si>
    <t>1.1.2.1.1.1.1.1</t>
  </si>
  <si>
    <t>1.1.2.1.1.1.1.1.1</t>
  </si>
  <si>
    <t>Геотекстиль Иглопробивной, Нетканый, 100г/м2, 5кН/м, ПЭТ</t>
  </si>
  <si>
    <t>1.1.2.1.1.1.1.1.2</t>
  </si>
  <si>
    <t>1.1.2.1.1.1.1.2</t>
  </si>
  <si>
    <t>1.1.2.1.1.1.1.2.1</t>
  </si>
  <si>
    <t>1.1.2.1.1.1.1.2.2</t>
  </si>
  <si>
    <t>1.1.2.1.1.1.1.3</t>
  </si>
  <si>
    <t>1.1.2.1.1.1.1.3.1</t>
  </si>
  <si>
    <t>1.1.2.1.1.1.1.3.2</t>
  </si>
  <si>
    <t>1.1.2.1.1.1.1.4</t>
  </si>
  <si>
    <t>Применительно : Разборка основания из монолитного бетона на глубину h=0.12 с погрузкой в автосамосвал грузоподъёмностью 10 т и
транспортировкой на ТБО</t>
  </si>
  <si>
    <t>1.1.2.1.1.1.1.5</t>
  </si>
  <si>
    <t>Применительно: Разборка цементобетонного покрытия на глубину h=0.12 с погрузкой в автосамосвал грузоподъёмностью 10 т и
транспортировкой на ТБО</t>
  </si>
  <si>
    <t>1.1.2.1.1.1.2</t>
  </si>
  <si>
    <t>1.1.2.1.1.1.2.1</t>
  </si>
  <si>
    <t>6.5.1.2.1.2.1.6</t>
  </si>
  <si>
    <t>Укладка асфальтобетона / 50 мм / Мелкозернистый</t>
  </si>
  <si>
    <t>Применительно:  Подломка кромки асфальтобетонного покрытия на глубину h=0.05 м с погрузкой в автосамосвал грузоподъёмностью 10 т и
транспортировкой на площадку заказчика</t>
  </si>
  <si>
    <t>1.1.2.1.1.1.2.2</t>
  </si>
  <si>
    <t>6.5.1.2.1.2.1.19</t>
  </si>
  <si>
    <t>Укладка асфальтобетона / 100 мм / Мелкозернистый</t>
  </si>
  <si>
    <t>Применительно: Разборка асфальтобетонного покрытия на глубину h=0.10 м с погрузкой в автосамосвал грузоподъёмностью 10 т и
транспортировкой на площадку заказчика</t>
  </si>
  <si>
    <t>1.1.2.1.1.1.2.3</t>
  </si>
  <si>
    <t>6.5.1.2.1.2.9.1</t>
  </si>
  <si>
    <t>Устройство газона / посевного</t>
  </si>
  <si>
    <t>1.1.2.1.1.1.2.3.1</t>
  </si>
  <si>
    <t>Озеленение (газоны) / БЛ / LAWN 2 / газон посевной (сеянный)</t>
  </si>
  <si>
    <t>1.1.2.1.1.1.2.4</t>
  </si>
  <si>
    <t>1.1.2.1.1.1.2.4.1</t>
  </si>
  <si>
    <t>1.1.2.1.1.1.2.5</t>
  </si>
  <si>
    <t>1.1.2.1.1.1.2.5.1</t>
  </si>
  <si>
    <t>1.1.2.1.1.1.2.6</t>
  </si>
  <si>
    <t>6.5.1.2.1.2.9.2</t>
  </si>
  <si>
    <t>1.1.2.1.1.1.2.6.1</t>
  </si>
  <si>
    <t>1.1.2.1.1.1.2.7</t>
  </si>
  <si>
    <t>1.1.2.1.1.1.2.7.1</t>
  </si>
  <si>
    <t>1.1.2.1.1.2</t>
  </si>
  <si>
    <t>6.5.1.2.2</t>
  </si>
  <si>
    <t>Устройство основания и покрытия 2, асфальтовое покрытие проезда на щебеночном основании D10A-1, с дренажом</t>
  </si>
  <si>
    <t>1.1.2.1.1.2.1</t>
  </si>
  <si>
    <t>6.5.1.2.2.1</t>
  </si>
  <si>
    <t>1.1.2.1.1.2.1.1</t>
  </si>
  <si>
    <t>6.5.1.2.2.1.2.1</t>
  </si>
  <si>
    <t>Глава 3.Дорожная одежда разворотной площадки
Песок средний с содержанием пылевато-глинистой фракции не
более 5%, Кф&gt;2м/с по ГОСТ 32824-2014, h=0,40 м, с учетом Купл=1,08</t>
  </si>
  <si>
    <t>1.1.2.1.1.2.1.1.1</t>
  </si>
  <si>
    <t>1.1.2.1.1.2.1.2</t>
  </si>
  <si>
    <t>6.5.1.2.2.1.2.2</t>
  </si>
  <si>
    <t>Щебень фракционированный фр.31,5..45 мм легкоуплотняемый
с заклинкой фракционированным мелким щебнем фр.8..11,2 мм
М800; И5; F25; Л25; В1 по ГОСТ 32703-2014, h=0,18 м</t>
  </si>
  <si>
    <t>1.1.2.1.1.2.1.2.1</t>
  </si>
  <si>
    <t>Щебень / БЛ / 40-80 мм / известняковый</t>
  </si>
  <si>
    <t>1.1.2.1.1.2.1.2.2</t>
  </si>
  <si>
    <t>Щебень / БЛ / 5-30 мм / известняковый</t>
  </si>
  <si>
    <t>1.1.2.1.1.2.1.3</t>
  </si>
  <si>
    <t>6.5.1.2.2.1.3.1</t>
  </si>
  <si>
    <t>1.1.2.1.1.2.1.3.1</t>
  </si>
  <si>
    <t>1.1.2.1.1.2.1.4</t>
  </si>
  <si>
    <t>1.1.2.1.1.2.1.4.1</t>
  </si>
  <si>
    <t>1.1.2.1.1.2.1.5</t>
  </si>
  <si>
    <t>1.1.2.1.1.2.1.5.1</t>
  </si>
  <si>
    <t>1.1.2.1.1.2.1.6</t>
  </si>
  <si>
    <t>1.1.2.1.1.2.1.6.1</t>
  </si>
  <si>
    <t>1.1.2.1.1.2.1.7</t>
  </si>
  <si>
    <t>6.5.1.2.2.1.4.1</t>
  </si>
  <si>
    <t>Геосинтетический материал Typar SF56 (или аналог), прочность
на разрыв не менее 12,8 кН/м ПНСТ 503-2020</t>
  </si>
  <si>
    <t>1.1.2.1.1.2.1.7.1</t>
  </si>
  <si>
    <t>1.1.2.1.1.2.1.8</t>
  </si>
  <si>
    <t>Применительно :Геосетка производства «Миаком» Армостаб - Асфальт П 100/100 (или аналог) прочность при растяжении вдоль/поперек 100/100 кН/м ПНСТ 503-2020</t>
  </si>
  <si>
    <t>1.1.2.1.1.2.1.8.1</t>
  </si>
  <si>
    <t>Геотекстиль_</t>
  </si>
  <si>
    <t>1.1.2.1.1.2.2</t>
  </si>
  <si>
    <t>6.5.1.2.2.2</t>
  </si>
  <si>
    <t>1.1.2.1.1.2.2.1</t>
  </si>
  <si>
    <t>6.5.1.2.2.2.1.9</t>
  </si>
  <si>
    <t>Прим.:Мелкозернистый асфальтобетон на битумном вяжущем марки
БНД 70/100 ГОСТ 33133-2014, с максимальным размером зёрен
16 мм (А16Нт) ГОСТ Р 58406.2-2020, h=0,06 м</t>
  </si>
  <si>
    <t>1.1.2.1.1.2.2.1.1</t>
  </si>
  <si>
    <t>1.1.2.1.1.2.2.2</t>
  </si>
  <si>
    <t>6.5.1.2.2.2.1.11</t>
  </si>
  <si>
    <t>Укладка асфальтобетона / 70 мм / Крупнозернистый</t>
  </si>
  <si>
    <t>Прим: Крупнозернистый асфальтобетон на битумном вяжущем марки
БНД 70/100 ГОСТ 33133-2014, с максимальным размером зёрен
22 мм (А22Нт) ГОСТ Р 58406.2-2020, h=0,07 м</t>
  </si>
  <si>
    <t>1.1.2.1.1.2.2.2.1</t>
  </si>
  <si>
    <t>1.1.2.1.1.2.2.3</t>
  </si>
  <si>
    <t>6.5.1.2.2.2.1.17</t>
  </si>
  <si>
    <t>Укладка асфальтобетона / 90 мм / Крупнозернистый</t>
  </si>
  <si>
    <t>применительно :Крупнозернистый асфальтобетон для основания на битумном вяжущем марки БНД 70/100 ГОСТ 33133-2014, с максимальным размером зёрен 22 мм (А22От) ГОСТ Р 58406.2-2020, h=0,09 м</t>
  </si>
  <si>
    <t>1.1.2.1.1.2.2.3.1</t>
  </si>
  <si>
    <t>1.1.2.1.1.3</t>
  </si>
  <si>
    <t>6.5.1.2.3</t>
  </si>
  <si>
    <t>Устройство основания и покрытия 3, асфальтовое покрытие проезда на бетонном основании D10A-2, без  дренажа</t>
  </si>
  <si>
    <t>1.1.2.1.1.3.1</t>
  </si>
  <si>
    <t>6.5.1.2.3.1</t>
  </si>
  <si>
    <t>1.1.2.1.1.3.1.1</t>
  </si>
  <si>
    <t>6.5.1.2.3.1.2.1</t>
  </si>
  <si>
    <t>Песок средний с содержанием пылевато-глинистой фракции не
более 5%, Кф&gt;2м/с по ГОСТ 32824-2014, h=0,40 м</t>
  </si>
  <si>
    <t>1.1.2.1.1.3.1.1.1</t>
  </si>
  <si>
    <t>1.1.2.1.1.3.1.2</t>
  </si>
  <si>
    <t>6.5.1.2.3.1.2.2</t>
  </si>
  <si>
    <t>1.1.2.1.1.3.1.2.1</t>
  </si>
  <si>
    <t>1.1.2.1.1.3.1.2.2</t>
  </si>
  <si>
    <t>1.1.2.1.1.3.1.3</t>
  </si>
  <si>
    <t>6.5.1.2.3.1.3.1</t>
  </si>
  <si>
    <t xml:space="preserve">Разлив битума по 191,8 м2 4 раза </t>
  </si>
  <si>
    <t>1.1.2.1.1.3.1.3.1</t>
  </si>
  <si>
    <t>1.1.2.1.1.3.1.4</t>
  </si>
  <si>
    <t>6.5.1.2.3.1.4.1</t>
  </si>
  <si>
    <t>Прим.: Геосинтетический материал Typar SF56 (или аналог), прочность
на разрыв не менее 12,8 кН/м ПНСТ 503-2020</t>
  </si>
  <si>
    <t>1.1.2.1.1.3.1.4.1</t>
  </si>
  <si>
    <t>1.1.2.1.1.3.1.5</t>
  </si>
  <si>
    <t>Прим.: Геосетка производства «Миаком» Армостаб - Асфальт П 100/100
(или аналог) прочность при растяжении вдоль/поперек 100/100
кН/м ПНСТ 503-2020</t>
  </si>
  <si>
    <t>1.1.2.1.1.3.1.5.1</t>
  </si>
  <si>
    <t>1.1.2.1.1.3.2</t>
  </si>
  <si>
    <t>6.5.1.2.3.2</t>
  </si>
  <si>
    <t>1.1.2.1.1.3.2.1</t>
  </si>
  <si>
    <t>6.5.1.2.3.2.1.9</t>
  </si>
  <si>
    <t>прим.:Мелкозернистый асфальтобетон на битумном вяжущем марки
БНД 70/100 ГОСТ 33133-2014, с максимальным размером зёрен
16 мм (А16Нт) ГОСТ Р 58406.2-2020, h=0,06 м</t>
  </si>
  <si>
    <t>1.1.2.1.1.3.2.1.1</t>
  </si>
  <si>
    <t>1.1.2.1.1.3.2.2</t>
  </si>
  <si>
    <t>6.5.1.2.3.2.1.11</t>
  </si>
  <si>
    <t>Прим.: Крупнозернистый асфальтобетон на битумном вяжущем марки
БНД 70/100 ГОСТ 33133-2014, с максимальным размером зёрен
22 мм (А22Нт) ГОСТ Р 58406.2-2020, h=0,07 м</t>
  </si>
  <si>
    <t>1.1.2.1.1.3.2.2.1</t>
  </si>
  <si>
    <t>1.1.2.1.1.3.2.3</t>
  </si>
  <si>
    <t>6.5.1.2.3.2.1.17</t>
  </si>
  <si>
    <t>прим.: Крупнозернистый асфальтобетон для основания на битумном
вяжущем марки БНД 70/100 ГОСТ 33133-2014, с максимальным
размером зёрен 22 мм (А22От) ГОСТ Р 58406.2-2020, h=0,09 м</t>
  </si>
  <si>
    <t>1.1.2.1.1.3.2.3.1</t>
  </si>
  <si>
    <t>1.1.2.1.1.4</t>
  </si>
  <si>
    <t>1.1.2.1.1.4.1</t>
  </si>
  <si>
    <t>6.5.1.2.4.1</t>
  </si>
  <si>
    <t>1.1.2.1.1.4.1.1</t>
  </si>
  <si>
    <t>6.5.1.2.4.1.3.1</t>
  </si>
  <si>
    <t>Устройство сопряжения с существующим покрытием</t>
  </si>
  <si>
    <t>1.1.2.1.1.4.1.1.1</t>
  </si>
  <si>
    <t>1.1.2.1.1.4.1.2</t>
  </si>
  <si>
    <t>1.1.2.1.1.4.1.2.1</t>
  </si>
  <si>
    <t>1.1.2.1.1.4.1.3</t>
  </si>
  <si>
    <t>6.5.1.2.4.1.6.3</t>
  </si>
  <si>
    <t>Стабилизация поверхности геосинтетическими материалами / георешетка пластиковая</t>
  </si>
  <si>
    <t>Укладка полиэфирной геосетки с битумной пропиткой
АРМОСТАБ-АСФАЛЬТ 50/50 кН/м, ячейки 40х40мм, между
основанием и нижним слоем покрытия, шириной 1,0</t>
  </si>
  <si>
    <t>1.1.2.1.1.4.1.3.1</t>
  </si>
  <si>
    <t>Георешетка / 2D (плоская) 40х40</t>
  </si>
  <si>
    <t>1.1.2.1.1.4.2</t>
  </si>
  <si>
    <t>1.1.2.1.1.4.2.1</t>
  </si>
  <si>
    <t>6.5.1.2.4.2.1.8</t>
  </si>
  <si>
    <t>Укладка асфальтобетона / 60 мм / Крупнозернистый</t>
  </si>
  <si>
    <t>Прим.: Подломка кромки существующего покрытия на глубину 6 см,
шириной 0,5м</t>
  </si>
  <si>
    <t>1.1.2.1.1.4.2.2</t>
  </si>
  <si>
    <t>6.5.1.2.4.2.1.9</t>
  </si>
  <si>
    <t>Мелкозернистый асфальтобетон на битумном вяжущем марки
БНД 70/100 ГОСТ 33133-2014, с максимальным размером зёрен
16 мм (А16Нт) ГОСТ Р 58406.2-2020, h=0,06 м</t>
  </si>
  <si>
    <t>1.1.2.1.1.4.2.2.1</t>
  </si>
  <si>
    <t>1.1.2.1.1.5</t>
  </si>
  <si>
    <t>6.5.1.2.5</t>
  </si>
  <si>
    <t>Устройство основания и покрытия 5, покрытие проезда из плитки на бетонном основании D10P-3, без  дренажа</t>
  </si>
  <si>
    <t>1.1.2.1.1.5.1</t>
  </si>
  <si>
    <t>6.5.1.2.5.1</t>
  </si>
  <si>
    <t>1.1.2.1.1.5.1.1</t>
  </si>
  <si>
    <t>6.5.1.2.5.1.2.1</t>
  </si>
  <si>
    <t>Дорожная одежда тротуара</t>
  </si>
  <si>
    <t>1.1.2.1.1.5.1.1.1</t>
  </si>
  <si>
    <t>Песок средний с содержанием пылевато-глинистой фракции не
более 5%, Кф&gt;2м/с по ГОСТ 32824-2014, h=0,36м</t>
  </si>
  <si>
    <t>1.1.2.1.1.5.1.2</t>
  </si>
  <si>
    <t>6.5.1.2.5.1.2.2</t>
  </si>
  <si>
    <t>Щебень из изверженных пород фракционированный фр.16-
31,5мм уложенный по способу заклинки фр.4-8мм; М800; И5;
F25; Л25; В1 по ГОСТ 32703-2014 h=0,24м</t>
  </si>
  <si>
    <t>1.1.2.1.1.5.1.2.1</t>
  </si>
  <si>
    <t>1.1.2.1.1.5.1.2.2</t>
  </si>
  <si>
    <t>1.1.2.1.1.5.1.3</t>
  </si>
  <si>
    <t>6.5.1.2.5.1.3.1</t>
  </si>
  <si>
    <t>1.1.2.1.1.5.1.3.1</t>
  </si>
  <si>
    <t>1.1.2.1.1.5.1.4</t>
  </si>
  <si>
    <t>1.1.2.1.1.5.1.4.1</t>
  </si>
  <si>
    <t>1.1.2.1.1.5.1.5</t>
  </si>
  <si>
    <t>6.5.1.2.5.1.4.1</t>
  </si>
  <si>
    <t>Геотектстиль нетканый Typar SF56, прочность на разрыв не
менее 13,1 кН/м, прочность при продавливании не менее 2 кН</t>
  </si>
  <si>
    <t>1.1.2.1.1.5.1.5.1</t>
  </si>
  <si>
    <t>1.1.2.1.1.5.2</t>
  </si>
  <si>
    <t>6.5.1.2.5.2</t>
  </si>
  <si>
    <t>1.1.2.1.1.5.2.1</t>
  </si>
  <si>
    <t>6.5.1.2.5.2.1.4</t>
  </si>
  <si>
    <t>Укладка асфальтобетона / 40 мм / Песчаный</t>
  </si>
  <si>
    <t>Асфальтобетон горячей укладки песчаный тип Д, марки II,
марка битума БНД-60/90, h=0,04м</t>
  </si>
  <si>
    <t>1.1.2.1.1.5.2.1.1</t>
  </si>
  <si>
    <t>1.1.2.1.1.5.2.2</t>
  </si>
  <si>
    <t>6.5.1.2.5.2.1.8</t>
  </si>
  <si>
    <t>Асфальтобетон горячей укладки крупнозернистый плотный тип
Б марки II с щебнем из изверженных пород, марка битума БНД-
60/90, h=0,06м</t>
  </si>
  <si>
    <t>1.1.2.1.1.5.2.2.1</t>
  </si>
  <si>
    <t>1.1.2.1.1.6</t>
  </si>
  <si>
    <t>6.5.1.2.6</t>
  </si>
  <si>
    <t>Устройство основания и покрытия 6, покрытие проезда из плитки на бетонном основании D10P-3, с  дренажом</t>
  </si>
  <si>
    <t>1.1.2.1.1.6.1</t>
  </si>
  <si>
    <t>6.5.1.2.6.1</t>
  </si>
  <si>
    <t>1.1.2.1.1.6.1.1</t>
  </si>
  <si>
    <t>6.5.1.2.6.1.2.1</t>
  </si>
  <si>
    <t>Глава 3. Дорожная одежда. Дорожная одежда проезжей части</t>
  </si>
  <si>
    <t>1.1.2.1.1.6.1.1.1</t>
  </si>
  <si>
    <t>Песок средний с содержанием пылевато-глинистой фракции не
более 5%, Кф&gt;2м/с по ГОСТ 32824-2014, h=0,55м</t>
  </si>
  <si>
    <t>1.1.2.1.1.6.1.2</t>
  </si>
  <si>
    <t>6.5.1.2.6.1.2.2</t>
  </si>
  <si>
    <t>прим.:Гравийная смесь с непрерывной гранулометрией С5
(максимальный размер зерен 40 мм) ГОСТ 25607-2009, h=0,15м</t>
  </si>
  <si>
    <t>1.1.2.1.1.6.1.2.1</t>
  </si>
  <si>
    <t>1.1.2.1.1.6.1.3</t>
  </si>
  <si>
    <t>6.5.1.2.6.1.3.1</t>
  </si>
  <si>
    <t xml:space="preserve">3685,50м2 4 раза , Розлив битумной эмульсии 0,8т/1000 м2  </t>
  </si>
  <si>
    <t>1.1.2.1.1.6.1.3.1</t>
  </si>
  <si>
    <t>1.1.2.1.1.6.1.4</t>
  </si>
  <si>
    <t>6.5.1.2.6.1.4.1</t>
  </si>
  <si>
    <t>1.1.2.1.1.6.1.4.1</t>
  </si>
  <si>
    <t>Прим.:Геосинтетический материал Typar SF56 (или аналог), прочность
на разрыв не менее 12,8 кН/м ПНСТ 503-2020</t>
  </si>
  <si>
    <t>1.1.2.1.1.6.1.5</t>
  </si>
  <si>
    <t>Прим.:Геосетка производства «Миаком» Армостаб - Асфальт П 100/100
(или аналог) прочность при растяжении вдоль/поперек 100/100
кН/м ПНСТ 503-2020</t>
  </si>
  <si>
    <t>1.1.2.1.1.6.1.5.1</t>
  </si>
  <si>
    <t>1.1.2.1.1.6.1.6</t>
  </si>
  <si>
    <t>6.5.1.2.6.1.9.1</t>
  </si>
  <si>
    <t>1.1.2.1.1.6.1.6.1</t>
  </si>
  <si>
    <t>Цементобетон / БЛ / B20</t>
  </si>
  <si>
    <t>прим.:Жесткий укатываемый бетон В20, Btb2.0, F2.100, W4 ГОСТ
26633-2015, h=0,18м</t>
  </si>
  <si>
    <t>1.1.2.1.1.6.2</t>
  </si>
  <si>
    <t>6.5.1.2.6.2</t>
  </si>
  <si>
    <t>1.1.2.1.1.6.2.1</t>
  </si>
  <si>
    <t>6.5.1.2.6.2.1.9</t>
  </si>
  <si>
    <t>прим.:Щебёночно-мастичный асфальтобетон марка битума БНД 70/100
ГОСТ 33133-2014, с максимальным размером зёрен 16 мм
(ЩМА-16) ГОСТ Р 58406.1-2020, h=0,06м</t>
  </si>
  <si>
    <t>1.1.2.1.1.6.2.1.1</t>
  </si>
  <si>
    <t>1.1.2.1.1.6.2.2</t>
  </si>
  <si>
    <t>6.5.1.2.6.2.1.11</t>
  </si>
  <si>
    <t>прим.: Крупнозернистый асфальтобетон на битумном вяжущем марки
БНД 70/100 ГОСТ 33133-2014, с максимальным размером зёрен
22 мм (А22Нт) ГОСТ Р 58406.2-2020, h=0,07м</t>
  </si>
  <si>
    <t>1.1.2.1.1.6.2.2.1</t>
  </si>
  <si>
    <t>1.1.2.1.1.6.2.3</t>
  </si>
  <si>
    <t>6.5.1.2.6.2.1.17</t>
  </si>
  <si>
    <t>прим.:Крупнозернистый асфальтобетон для основания на битумном
вяжущем марки БНД 70/100 ГОСТ 33133-2014, с максимальным
размером зёрен 22 мм (А22От) ГОСТ Р 58406.2-2020, h=0,09м</t>
  </si>
  <si>
    <t>1.1.2.1.1.6.2.3.1</t>
  </si>
  <si>
    <t>1.1.2.1.1.7</t>
  </si>
  <si>
    <t>6.5.1.2.7</t>
  </si>
  <si>
    <t>Устройство основания и покрытия 7, покрытие проезда из плитки на щебеночном основании D10P-4, без дренажа</t>
  </si>
  <si>
    <t>1.1.2.1.1.7.1</t>
  </si>
  <si>
    <t>6.5.1.2.7.1</t>
  </si>
  <si>
    <t>1.1.2.1.1.7.1.1</t>
  </si>
  <si>
    <t>6.5.1.2.7.1.3.1</t>
  </si>
  <si>
    <t>Устройство отгонов, Розлив битумной эмульсии 0,4т/1000 м2</t>
  </si>
  <si>
    <t>1.1.2.1.1.7.1.1.1</t>
  </si>
  <si>
    <t>1.1.2.1.1.7.2</t>
  </si>
  <si>
    <t>6.5.1.2.7.2</t>
  </si>
  <si>
    <t>1.1.2.1.1.7.2.1</t>
  </si>
  <si>
    <t>6.5.1.2.7.2.1.3</t>
  </si>
  <si>
    <t>Укладка асфальтобетона / 40 мм / Мелкозернистый</t>
  </si>
  <si>
    <t>hср=0,035м   Применительно :   Щебёночно-мастичный асфальтобетон марка битума БНД 70/100
ГОСТ 33133-2014, с максимальным размером зёрен 16 мм
(ЩМА-16) ГОСТ Р 58406.1-2020, hср=0,035м</t>
  </si>
  <si>
    <t>1.1.2.1.1.7.2.1.1</t>
  </si>
  <si>
    <t>1.1.2.1.1.8</t>
  </si>
  <si>
    <t>6.5.1.2.8</t>
  </si>
  <si>
    <t>Устройство основания и покрытия 8, покрытие проезда из плитки на щебеночном основании D10P-4, с дренажом</t>
  </si>
  <si>
    <t>1.1.2.1.1.8.1</t>
  </si>
  <si>
    <t>6.5.1.2.8.1</t>
  </si>
  <si>
    <t>1.1.2.1.1.8.1.1</t>
  </si>
  <si>
    <t>6.5.1.2.8.1.3.1</t>
  </si>
  <si>
    <t>Устройство горизонтальных площадок</t>
  </si>
  <si>
    <t>1.1.2.1.1.8.1.1.1</t>
  </si>
  <si>
    <t>1.1.2.1.1.8.2</t>
  </si>
  <si>
    <t>6.5.1.2.8.2</t>
  </si>
  <si>
    <t>1.1.2.1.1.8.2.1</t>
  </si>
  <si>
    <t>6.5.1.2.8.2.1.12</t>
  </si>
  <si>
    <t>Укладка асфальтобетона / 70 мм / Мелкозернистый</t>
  </si>
  <si>
    <t>примен.:Щебёночно-мастичный асфальтобетон марка битума БНД 70/100
ГОСТ 33133-2014, с максимальным размером зёрен 16 мм
(ЩМА-16) ГОСТ Р 58406.1-2020, h=0,07м</t>
  </si>
  <si>
    <t>1.1.2.1.1.8.2.1.1</t>
  </si>
  <si>
    <t>1.1.2.1.1.9</t>
  </si>
  <si>
    <t>6.5.1.2.9</t>
  </si>
  <si>
    <t>Устройство основания и покрытия 9, Тактильная плитка</t>
  </si>
  <si>
    <t>1.1.2.1.1.9.1</t>
  </si>
  <si>
    <t>6.5.1.2.9.1</t>
  </si>
  <si>
    <t>1.1.2.1.1.9.1.1</t>
  </si>
  <si>
    <t>6.5.1.2.9.1.1.1</t>
  </si>
  <si>
    <t>Устройство дорожной одежды тротуаров
Сухая цементнопесчаная смесь М100 по ГОСТ 31357-2007,
h=0,05м</t>
  </si>
  <si>
    <t>1.1.2.1.1.9.1.1.1</t>
  </si>
  <si>
    <t>1.1.2.1.1.9.1.2</t>
  </si>
  <si>
    <t>6.5.1.2.9.1.2.1</t>
  </si>
  <si>
    <t>Устройство дорожной одежды тротуаров
прим.:Песок средний с содержанием пылевато-глинистой фракции не
более 5%, Кф&gt;2м/с по ГОСТ 32824-2014, h=0,30м</t>
  </si>
  <si>
    <t>1.1.2.1.1.9.1.2.1</t>
  </si>
  <si>
    <t>1.1.2.1.1.9.1.3</t>
  </si>
  <si>
    <t>6.5.1.2.9.1.2.2</t>
  </si>
  <si>
    <t>1.1.2.1.1.9.1.3.1</t>
  </si>
  <si>
    <t>1.1.2.1.1.9.1.4</t>
  </si>
  <si>
    <t>6.5.1.2.9.1.4.1</t>
  </si>
  <si>
    <t>1.1.2.1.1.9.1.4.1</t>
  </si>
  <si>
    <t>1.1.2.1.1.9.1.5</t>
  </si>
  <si>
    <t>6.5.1.2.9.1.9.1</t>
  </si>
  <si>
    <t>прим.:Жесткий укатываемый бетон В20, Btb2.0, F2.100, W4 ГОСТ
26633-2015, h=0,15м</t>
  </si>
  <si>
    <t>1.1.2.1.1.9.1.5.1</t>
  </si>
  <si>
    <t>1.1.2.1.1.9.2</t>
  </si>
  <si>
    <t>6.5.1.2.9.2</t>
  </si>
  <si>
    <t>1.1.2.1.1.9.2.1</t>
  </si>
  <si>
    <t>6.5.1.2.9.2.4.4</t>
  </si>
  <si>
    <t>1.1.2.1.1.9.2.1.1</t>
  </si>
  <si>
    <t>Плитка тротуарная Granite, Дробеструйная обработка, 200х100х80мм Серый</t>
  </si>
  <si>
    <t xml:space="preserve">цвет уточнить </t>
  </si>
  <si>
    <t>1.1.2.1.1.9.2.1.2</t>
  </si>
  <si>
    <t>Плитка тротуарная Granite, Дробеструйная обработка, 200х300х80мм Серый</t>
  </si>
  <si>
    <t>1.1.2.1.1.9.2.1.3</t>
  </si>
  <si>
    <t>Плитка тротуарная Granite, Дробеструйная обработка, 200х200х80мм Серый</t>
  </si>
  <si>
    <t>1.1.2.1.1.10</t>
  </si>
  <si>
    <t>6.5.1.2.10</t>
  </si>
  <si>
    <t>Устройство основания и покрытия 10, покрытие проезда из георешетки с засыпкой гранитным отсевом на бетонном  основании D10S-5, без дренажа</t>
  </si>
  <si>
    <t>1.1.2.1.1.10.1</t>
  </si>
  <si>
    <t>6.5.1.2.10.1</t>
  </si>
  <si>
    <t>1.1.2.1.1.10.1.1</t>
  </si>
  <si>
    <t>6.5.1.2.10.1.1.1</t>
  </si>
  <si>
    <t>Устройство тротуаров в местах стоянки и проезда пожарной техники</t>
  </si>
  <si>
    <t>1.1.2.1.1.10.1.1.1</t>
  </si>
  <si>
    <t>Прим.: Сухая цементнопесчаная смесь М100 по ГОСТ 31357-2007,
h=0,05м</t>
  </si>
  <si>
    <t>1.1.2.1.1.10.1.2</t>
  </si>
  <si>
    <t>6.5.1.2.10.1.2.1</t>
  </si>
  <si>
    <t>Прим.: Песок средний с содержанием пылевато-глинистой фракции не
более 5%, Кф&gt;2м/с по ГОСТ 32824-2014, h=0,27м</t>
  </si>
  <si>
    <t>1.1.2.1.1.10.1.2.1</t>
  </si>
  <si>
    <t>1.1.2.1.1.10.1.3</t>
  </si>
  <si>
    <t>6.5.1.2.10.1.2.2</t>
  </si>
  <si>
    <t>1.1.2.1.1.10.1.3.1</t>
  </si>
  <si>
    <t>1.1.2.1.1.10.1.4</t>
  </si>
  <si>
    <t>6.5.1.2.10.1.4.1</t>
  </si>
  <si>
    <t>1.1.2.1.1.10.1.4.1</t>
  </si>
  <si>
    <t>прим.: Геосинтетический материал Typar SF56 (или аналог), прочность
на разрыв не менее 12,8 кН/м ПНСТ 503-2020</t>
  </si>
  <si>
    <t>1.1.2.1.1.10.1.5</t>
  </si>
  <si>
    <t>6.5.1.2.10.1.9.1</t>
  </si>
  <si>
    <t>1.1.2.1.1.10.1.5.1</t>
  </si>
  <si>
    <t>1.1.2.1.1.10.2</t>
  </si>
  <si>
    <t>6.5.1.2.10.2</t>
  </si>
  <si>
    <t>1.1.2.1.1.10.2.1</t>
  </si>
  <si>
    <t>6.5.1.2.10.2.4.4</t>
  </si>
  <si>
    <t>цвет плитки уточнить 
Тротуарная мультиформатная плитка НСС (или аналог) по
ГОСТ 17608-2017,</t>
  </si>
  <si>
    <t>1.1.2.1.1.10.2.1.1</t>
  </si>
  <si>
    <t>1.1.2.1.1.10.2.1.2</t>
  </si>
  <si>
    <t>1.1.2.1.1.10.2.1.3</t>
  </si>
  <si>
    <t>1.1.2.1.1.11</t>
  </si>
  <si>
    <t>6.5.1.2.11</t>
  </si>
  <si>
    <t>Устройство основания и покрытия 11, покрытие проезда из георешетки с засыпкой гранитным отсевом на бетонном основании D10S-5, с дренажом</t>
  </si>
  <si>
    <t>1.1.2.1.1.11.1</t>
  </si>
  <si>
    <t>6.5.1.2.11.1</t>
  </si>
  <si>
    <t>1.1.2.1.1.11.1.1</t>
  </si>
  <si>
    <t>6.5.1.2.11.1.2.1</t>
  </si>
  <si>
    <t xml:space="preserve">Устройство велодорожки
Песок средний с содержанием пылевато-глинистой фракции не
более 5%, Кф&gt;2м/с по ГОСТ 32824-2014, h=0,30м
</t>
  </si>
  <si>
    <t>1.1.2.1.1.11.1.1.1</t>
  </si>
  <si>
    <t>1.1.2.1.1.11.1.2</t>
  </si>
  <si>
    <t>6.5.1.2.11.1.2.2</t>
  </si>
  <si>
    <t>1.1.2.1.1.11.1.2.1</t>
  </si>
  <si>
    <t>1.1.2.1.1.11.1.3</t>
  </si>
  <si>
    <t>6.5.1.2.11.1.3.1</t>
  </si>
  <si>
    <t xml:space="preserve">1402,50м2 2 слоя , Розлив битумной эмульсии 0,8т/1000 м2 , </t>
  </si>
  <si>
    <t>1.1.2.1.1.11.1.3.1</t>
  </si>
  <si>
    <t>1.1.2.1.1.11.1.4</t>
  </si>
  <si>
    <t>6.5.1.2.11.1.4.1</t>
  </si>
  <si>
    <t>1.1.2.1.1.11.1.4.1</t>
  </si>
  <si>
    <t>1.1.2.1.1.11.1.5</t>
  </si>
  <si>
    <t>6.5.1.2.11.1.9.1</t>
  </si>
  <si>
    <t>Прим.: Жесткий укатываемый бетон В20, Btb2.0, F2.100, W4 ГОСТ
26633-2015, h=0,15м</t>
  </si>
  <si>
    <t>1.1.2.1.1.11.1.5.1</t>
  </si>
  <si>
    <t>1.1.2.1.1.11.2</t>
  </si>
  <si>
    <t>6.5.1.2.11.2</t>
  </si>
  <si>
    <t>1.1.2.1.1.11.2.1</t>
  </si>
  <si>
    <t>6.5.1.2.11.2.1.10</t>
  </si>
  <si>
    <t>Укладка асфальтобетона / 60 мм / Песчаный</t>
  </si>
  <si>
    <t>Толщина предположительная, в проекте не указано.
Плотный песчаный асфальтобетон типа Д, марки II ГОСТ 9128-
2013 на БНД 60/90 ГОСТ 33133-2014</t>
  </si>
  <si>
    <t>1.1.2.1.1.11.2.1.1</t>
  </si>
  <si>
    <t>1.1.2.1.1.11.2.2</t>
  </si>
  <si>
    <t>6.5.1.2.11.2.1.17</t>
  </si>
  <si>
    <t xml:space="preserve">Толщина предположительная, в проекте не указано. 
Плотный крупнозернистый асфальтобетон типа Б, марки II
ГОСТ 9128-2013 на БНД 60/90 ГОСТ 33133-2014
</t>
  </si>
  <si>
    <t>1.1.2.1.1.11.2.2.1</t>
  </si>
  <si>
    <t>1.1.2.1.1.12</t>
  </si>
  <si>
    <t>6.5.1.2.12</t>
  </si>
  <si>
    <t>Устройство основания и покрытия 12, покрытие проезда из георешетки с засыпкой гранитным отсевом на щебеночном основании D10S-6, без дренажа</t>
  </si>
  <si>
    <t>1.1.2.1.1.12.1</t>
  </si>
  <si>
    <t>6.5.1.2.12.1</t>
  </si>
  <si>
    <t>1.1.2.1.1.12.1.1</t>
  </si>
  <si>
    <t>6.5.1.2.12.1.2.1</t>
  </si>
  <si>
    <t>Устройство велодорожки в местах стоянки и проезда пожарной техники
прим.:Песок средний с содержанием пылевато-глинистой фракции не
более 5%, Кф&gt;2м/с по ГОСТ 32824-2014, h=0,27м</t>
  </si>
  <si>
    <t>1.1.2.1.1.12.1.1.1</t>
  </si>
  <si>
    <t>1.1.2.1.1.12.1.2</t>
  </si>
  <si>
    <t>6.5.1.2.12.1.2.2</t>
  </si>
  <si>
    <t>Прим.: Гравийная смесь с непрерывной гранулометрией С5
(максимальный размер зерен 40 мм) ГОСТ 25607-2009, h=0,15м</t>
  </si>
  <si>
    <t>1.1.2.1.1.12.1.2.1</t>
  </si>
  <si>
    <t>1.1.2.1.1.12.1.3</t>
  </si>
  <si>
    <t>6.5.1.2.12.1.3.1</t>
  </si>
  <si>
    <t>61 м2 2 слоя , Розлив битумной эмульсии 0,8т/1000 м2</t>
  </si>
  <si>
    <t>1.1.2.1.1.12.1.3.1</t>
  </si>
  <si>
    <t>1.1.2.1.1.12.1.4</t>
  </si>
  <si>
    <t>6.5.1.2.12.1.4.1</t>
  </si>
  <si>
    <t>прим.:Геосинтетический материал Typar SF56 (или аналог), прочность
на разрыв не менее 12,8 кН/м ПНСТ 503-2020</t>
  </si>
  <si>
    <t>1.1.2.1.1.12.1.4.1</t>
  </si>
  <si>
    <t>1.1.2.1.1.12.1.5</t>
  </si>
  <si>
    <t>6.5.1.2.12.1.9.1</t>
  </si>
  <si>
    <t>1.1.2.1.1.12.1.5.1</t>
  </si>
  <si>
    <t>1.1.2.1.1.12.2</t>
  </si>
  <si>
    <t>6.5.1.2.12.2</t>
  </si>
  <si>
    <t>1.1.2.1.1.12.2.1</t>
  </si>
  <si>
    <t>6.5.1.2.12.2.1.10</t>
  </si>
  <si>
    <t>Толщина не указана в проекте 
Плотный песчаный асфальтобетон типа Д, марки II ГОСТ 9128-
2013 на БНД 60/90 ГОСТ 33133-2014</t>
  </si>
  <si>
    <t>1.1.2.1.1.12.2.1.1</t>
  </si>
  <si>
    <t>1.1.2.1.1.12.2.2</t>
  </si>
  <si>
    <t>6.5.1.2.12.2.1.17</t>
  </si>
  <si>
    <t>Толщина предположительна, в проекте не указана
Плотный крупнозернистый асфальтобетон типа Б, марки II
ГОСТ 9128-2013 на БНД 60/90 ГОСТ 33133-2014</t>
  </si>
  <si>
    <t>1.1.2.1.1.12.2.2.1</t>
  </si>
  <si>
    <t>1.1.2.1.2</t>
  </si>
  <si>
    <t>1.1.2.1.2.1</t>
  </si>
  <si>
    <t>1.1.2.1.2.1.1</t>
  </si>
  <si>
    <t>1.1.2.1.2.1.2</t>
  </si>
  <si>
    <t>Камень бортовой Classic 1 000/80/200/Серый</t>
  </si>
  <si>
    <t>1.1.2.1.2.2</t>
  </si>
  <si>
    <t>1.1.2.1.2.2.1</t>
  </si>
  <si>
    <t>1.1.2.1.2.2.2</t>
  </si>
  <si>
    <t>1.1.2.1.2.3</t>
  </si>
  <si>
    <t>Применительно: Демонтаж бортового камня БР 100.30.15 с погрузкой в
автосамосвал грузоподъёмностью 10т с транспортировкой на
ТБО, 3 тонны</t>
  </si>
  <si>
    <t>1.1.2.1.2.4</t>
  </si>
  <si>
    <t>1.1.2.1.2.4.1</t>
  </si>
  <si>
    <t>1.1.2.1.2.4.2</t>
  </si>
  <si>
    <t>1.1.2.1.2.5</t>
  </si>
  <si>
    <t>1.1.2.1.2.5.1</t>
  </si>
  <si>
    <t>1.1.2.1.2.5.2</t>
  </si>
  <si>
    <t>1.1.2.1.2.6</t>
  </si>
  <si>
    <t>1.1.2.1.2.6.1</t>
  </si>
  <si>
    <t>1.1.2.1.2.6.2</t>
  </si>
  <si>
    <t>1.1.2.1.2.7</t>
  </si>
  <si>
    <t>1.1.2.1.2.7.1</t>
  </si>
  <si>
    <t>1.1.2.1.2.7.2</t>
  </si>
  <si>
    <t>1.1.2.1.2.8</t>
  </si>
  <si>
    <t>прим.: Установка бортового камня БР 100.45.18 на монолитном
бетонном стакане В15</t>
  </si>
  <si>
    <t>1.1.2.1.2.8.1</t>
  </si>
  <si>
    <t>1.1.2.1.2.8.2</t>
  </si>
  <si>
    <t>1.1.2.1.2.9</t>
  </si>
  <si>
    <t>6.5.1.4.2.3</t>
  </si>
  <si>
    <t>Установка борта / стальной</t>
  </si>
  <si>
    <t>Установка стального борта БМ3</t>
  </si>
  <si>
    <t>1.1.2.1.2.9.1</t>
  </si>
  <si>
    <t xml:space="preserve">Борт стальной / БЛ /  (по счету поставщика) </t>
  </si>
  <si>
    <t>м</t>
  </si>
  <si>
    <t>1.1.2.1.2.10</t>
  </si>
  <si>
    <t>1.1.2.1.2.10.1</t>
  </si>
  <si>
    <t>1.1.2.2</t>
  </si>
  <si>
    <t>1.1.2.2.1</t>
  </si>
  <si>
    <t>1.1.2.2.1.1</t>
  </si>
  <si>
    <t>1.1.2.2.1.2</t>
  </si>
  <si>
    <t>1.1.2.2.1.3</t>
  </si>
  <si>
    <t>1.1.2.2.1.4</t>
  </si>
  <si>
    <t>1.1.2.2.1.5</t>
  </si>
  <si>
    <t>1.1.2.2.1.6</t>
  </si>
  <si>
    <t>1.1.2.2.1.7</t>
  </si>
  <si>
    <t>1.1.2.2.1.8</t>
  </si>
  <si>
    <t>1.1.2.2.1.9</t>
  </si>
  <si>
    <t>1.1.2.2.1.10</t>
  </si>
  <si>
    <t>1.1.2.2.1.11</t>
  </si>
  <si>
    <t>1.1.2.2.1.12</t>
  </si>
  <si>
    <t>1.1.2.2.1.13</t>
  </si>
  <si>
    <t>1.1.2.2.1.14</t>
  </si>
  <si>
    <t>1.1.2.2.1.15</t>
  </si>
  <si>
    <t>1.1.2.2.1.16</t>
  </si>
  <si>
    <t>Срезка почвенно- растительного слоя 1й группы экскаватором
обратной лопаты емкостью ковша V=0,65 м3 на глубину h=0.15
м с погрузкой в автосамосвал грузоподъёмностью 10т и
транспортировкой на площадку заказчика</t>
  </si>
  <si>
    <t>1.1.2.2.1.17</t>
  </si>
  <si>
    <t>1.1.2.2.1.18</t>
  </si>
  <si>
    <t>1.1.2.2.1.19</t>
  </si>
  <si>
    <t>1.1.2.2.2</t>
  </si>
  <si>
    <t>1.1.2.2.2.1</t>
  </si>
  <si>
    <t>6.5.3.2.1.2</t>
  </si>
  <si>
    <t>Вывоз грунта / до 20 км</t>
  </si>
  <si>
    <t>1.1.2.2.2.2</t>
  </si>
  <si>
    <t>1.1.2.2.2.3</t>
  </si>
  <si>
    <t>1.1.2.2.3</t>
  </si>
  <si>
    <t>6.5.3.3</t>
  </si>
  <si>
    <t>Земляные работы</t>
  </si>
  <si>
    <t>1.1.2.2.3.1</t>
  </si>
  <si>
    <t>6.5.3.3.4.1</t>
  </si>
  <si>
    <t>Обратная засыпка механизированная / с послойным уплотнением и проливом водой</t>
  </si>
  <si>
    <t>1.1.2.2.3.1.1</t>
  </si>
  <si>
    <t>Пескогрунт_</t>
  </si>
  <si>
    <t>1.1.2.2.3.2</t>
  </si>
  <si>
    <t>1.1.2.2.3.2.1</t>
  </si>
  <si>
    <t>1.1.2.2.3.3</t>
  </si>
  <si>
    <t>1.1.2.2.3.3.1</t>
  </si>
  <si>
    <t>1.1.2.2.3.4</t>
  </si>
  <si>
    <t>1.1.2.2.3.4.1</t>
  </si>
  <si>
    <t>1.1.2.2.3.5</t>
  </si>
  <si>
    <t>1.1.2.2.3.5.1</t>
  </si>
  <si>
    <t>1.1.2.2.3.6</t>
  </si>
  <si>
    <t>1.1.2.2.3.6.1</t>
  </si>
  <si>
    <t>1.1.2.2.3.7</t>
  </si>
  <si>
    <t>1.1.2.2.3.7.1</t>
  </si>
  <si>
    <t>1.1.2.2.3.8</t>
  </si>
  <si>
    <t>1.1.2.2.3.8.1</t>
  </si>
  <si>
    <t>1.1.2.3</t>
  </si>
  <si>
    <t>1.1.2.3.1</t>
  </si>
  <si>
    <t>1.1.2.3.1.1</t>
  </si>
  <si>
    <t>6.5.4.1.10.1</t>
  </si>
  <si>
    <t>Установка урн</t>
  </si>
  <si>
    <t>1.1.2.3.1.1.1</t>
  </si>
  <si>
    <t>Оборудование ПАРК-ПРО L13 Урна</t>
  </si>
  <si>
    <t>1.1.2.3.1.2</t>
  </si>
  <si>
    <t>-Монтаж велопарковки "Тип 5 Дуга"
-Монтаж фундаментного блока заводского изготовления,
габаритами 0,60х0,60х0,15м из бетона В25, F75, W4</t>
  </si>
  <si>
    <t>1.1.2.3.1.2.1</t>
  </si>
  <si>
    <t>1.1.2.3.1.3</t>
  </si>
  <si>
    <t>6.5.4.1.18.1</t>
  </si>
  <si>
    <t>Монтаж павильона автобусной остановки</t>
  </si>
  <si>
    <t>-Монтаж железобетонного фундамента заводского изготовления,
габаритами 4,90х2,20х0,15м из бетона В25, F75, W4
-Монтаж автопавильона Тип 3.0.2 "Без рекламного носителя"-</t>
  </si>
  <si>
    <t>комплект</t>
  </si>
  <si>
    <t>1.1.2.3.1.3.1</t>
  </si>
  <si>
    <t>Павильон автобусной остановки</t>
  </si>
  <si>
    <t>1.1.2.4</t>
  </si>
  <si>
    <t>1.1.2.4.1</t>
  </si>
  <si>
    <t>1.1.2.4.1.1</t>
  </si>
  <si>
    <t>6.5.6.1.13.2</t>
  </si>
  <si>
    <t>Нанесение разметки по трафарету м2 / холодный пластик</t>
  </si>
  <si>
    <t>1.1.2.4.1.1.1</t>
  </si>
  <si>
    <t>Разметка / холодный пластик</t>
  </si>
  <si>
    <t>1.1.2.4.1.2</t>
  </si>
  <si>
    <t>1.1.2.4.1.2.1</t>
  </si>
  <si>
    <t>Разметка 1.14.1
Сплошные полосы, расположенные вдоль
оси проезжей части шириной 0,40 м, длиной
4,00 м.,белые полосы</t>
  </si>
  <si>
    <t>1.1.2.4.1.3</t>
  </si>
  <si>
    <t>1.1.2.4.1.3.1</t>
  </si>
  <si>
    <t>Разметка 1.14.1
Сплошные полосы, расположенные вдоль
оси проезжей части шириной 0,40 м, длиной
4,00 м.,желтые полосы</t>
  </si>
  <si>
    <t>1.1.2.4.1.4</t>
  </si>
  <si>
    <t>1.1.2.4.1.4.1</t>
  </si>
  <si>
    <t>1.1.2.4.2</t>
  </si>
  <si>
    <t>6.5.6.6</t>
  </si>
  <si>
    <t>Устройство ограждений</t>
  </si>
  <si>
    <t>1.1.2.4.2.1</t>
  </si>
  <si>
    <t>6.5.6.6.2</t>
  </si>
  <si>
    <t>1.1.2.4.2.1.1</t>
  </si>
  <si>
    <t>6.5.6.6.2.1.1</t>
  </si>
  <si>
    <t>Монтаж ограждения / металлическое</t>
  </si>
  <si>
    <t>Применительно: Монтаж 1 секции железобетонного забора</t>
  </si>
  <si>
    <t>1.1.2.4.2.1.1.1</t>
  </si>
  <si>
    <t>Металлическое ограждение / индивидуальное изготовление</t>
  </si>
  <si>
    <t>1.1.2.4.2.1.2</t>
  </si>
  <si>
    <t>6.5.6.6.2.4.1</t>
  </si>
  <si>
    <t>Монтаж ограждения перильного</t>
  </si>
  <si>
    <t>1.1.2.4.2.1.2.1</t>
  </si>
  <si>
    <t>Перильное ограждение / металлическое / перильное ограждение</t>
  </si>
  <si>
    <t>Производитель О ОО "ЛАГАРДЕН ГРУПП", полный комплекс работ</t>
  </si>
  <si>
    <t>г. Москва, пр-д Стройкомбината, вл. 1, УДС местного значения
г. Москва, Очаковское ш., вл. 3, 3А, 5, площадка</t>
  </si>
  <si>
    <t>Готовность подписать в случае победы соглашение об ЭДО (Электронный документооброт)</t>
  </si>
  <si>
    <t>Оборот за последние 3 года (указать оборот (выручку) по данным бухгалтерской отчетности за 2020/2021/2022 год)</t>
  </si>
  <si>
    <t>Примечание:</t>
  </si>
  <si>
    <t>- синим цветом выделены ячейки для заполненмя</t>
  </si>
  <si>
    <t>- зеленым цветом выделены ячейки с номинируемым материалом (Заказчик предоставит победителю контакты поставщиков, у которых победитель закупит материал по фиксированным расценкам)</t>
  </si>
  <si>
    <t>ИТОГО ПО ТЕНДЕРУ, РУБЛЕЙ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</si>
</sst>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FFFFFF"/>
      <name val="Times New Roman"/>
    </font>
    <font>
      <sz val="12"/>
      <color rgb="FF000000"/>
      <name val="Times New Roman"/>
    </font>
    <font>
      <b/>
      <sz val="16"/>
      <color rgb="FF000000"/>
      <name val="Times New Roman"/>
    </font>
    <font>
      <b/>
      <sz val="16"/>
      <color rgb="FFFFFFFF"/>
      <name val="Times New Roman"/>
    </font>
    <font>
      <sz val="16"/>
      <color rgb="FF000000"/>
      <name val="Times New Roman"/>
    </font>
    <font>
      <b/>
      <sz val="18"/>
      <color rgb="FF000000"/>
      <name val="Times New Roman"/>
    </font>
    <font>
      <b/>
      <sz val="13"/>
      <color rgb="FF000000"/>
      <name val="Times New Roman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</font>
    <font>
      <sz val="11"/>
      <name val="Calibri"/>
      <family val="2"/>
      <charset val="204"/>
      <scheme val="minor"/>
    </font>
    <font>
      <sz val="14"/>
      <name val="Times New Roman"/>
    </font>
    <font>
      <b/>
      <sz val="16"/>
      <color rgb="FFFFFFFF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2F5487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rgb="FFD9D9D8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4" tint="0.59999389629810485"/>
        <bgColor rgb="FF000000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0" fillId="4" borderId="5" xfId="0" applyFill="1" applyBorder="1"/>
    <xf numFmtId="4" fontId="7" fillId="4" borderId="5" xfId="0" applyNumberFormat="1" applyFont="1" applyFill="1" applyBorder="1" applyAlignment="1">
      <alignment horizontal="center" vertical="center"/>
    </xf>
    <xf numFmtId="0" fontId="0" fillId="0" borderId="5" xfId="0" applyBorder="1"/>
    <xf numFmtId="4" fontId="7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4" fontId="7" fillId="4" borderId="13" xfId="0" applyNumberFormat="1" applyFont="1" applyFill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 wrapText="1"/>
    </xf>
    <xf numFmtId="0" fontId="0" fillId="0" borderId="13" xfId="0" applyBorder="1"/>
    <xf numFmtId="0" fontId="0" fillId="3" borderId="14" xfId="0" applyFill="1" applyBorder="1"/>
    <xf numFmtId="0" fontId="0" fillId="3" borderId="15" xfId="0" applyFill="1" applyBorder="1"/>
    <xf numFmtId="4" fontId="10" fillId="3" borderId="15" xfId="0" applyNumberFormat="1" applyFont="1" applyFill="1" applyBorder="1" applyAlignment="1">
      <alignment horizontal="center" vertical="center"/>
    </xf>
    <xf numFmtId="4" fontId="10" fillId="3" borderId="16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10" fillId="3" borderId="15" xfId="0" applyFont="1" applyFill="1" applyBorder="1" applyAlignment="1">
      <alignment horizontal="right" vertical="center"/>
    </xf>
    <xf numFmtId="0" fontId="0" fillId="3" borderId="21" xfId="0" applyFill="1" applyBorder="1"/>
    <xf numFmtId="4" fontId="10" fillId="3" borderId="21" xfId="0" applyNumberFormat="1" applyFont="1" applyFill="1" applyBorder="1" applyAlignment="1">
      <alignment horizontal="center" vertical="center"/>
    </xf>
    <xf numFmtId="4" fontId="10" fillId="3" borderId="22" xfId="0" applyNumberFormat="1" applyFont="1" applyFill="1" applyBorder="1" applyAlignment="1">
      <alignment horizontal="center" vertical="center"/>
    </xf>
    <xf numFmtId="0" fontId="0" fillId="4" borderId="10" xfId="0" applyFill="1" applyBorder="1"/>
    <xf numFmtId="4" fontId="7" fillId="4" borderId="10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horizontal="center" vertical="center"/>
    </xf>
    <xf numFmtId="0" fontId="0" fillId="3" borderId="23" xfId="0" applyFill="1" applyBorder="1"/>
    <xf numFmtId="0" fontId="10" fillId="3" borderId="21" xfId="0" applyFont="1" applyFill="1" applyBorder="1" applyAlignment="1">
      <alignment horizontal="right" vertical="center"/>
    </xf>
    <xf numFmtId="0" fontId="11" fillId="0" borderId="0" xfId="0" applyFont="1"/>
    <xf numFmtId="0" fontId="11" fillId="0" borderId="27" xfId="0" applyFont="1" applyBorder="1"/>
    <xf numFmtId="0" fontId="12" fillId="0" borderId="28" xfId="0" applyFont="1" applyBorder="1" applyAlignment="1">
      <alignment horizontal="center" vertical="center" wrapText="1"/>
    </xf>
    <xf numFmtId="0" fontId="11" fillId="0" borderId="34" xfId="0" applyFont="1" applyBorder="1"/>
    <xf numFmtId="0" fontId="12" fillId="0" borderId="4" xfId="0" applyFont="1" applyBorder="1" applyAlignment="1">
      <alignment horizontal="center" vertical="center" wrapText="1"/>
    </xf>
    <xf numFmtId="0" fontId="11" fillId="0" borderId="37" xfId="0" applyFont="1" applyBorder="1"/>
    <xf numFmtId="0" fontId="12" fillId="0" borderId="38" xfId="0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right"/>
    </xf>
    <xf numFmtId="4" fontId="17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8" fillId="7" borderId="0" xfId="0" quotePrefix="1" applyFont="1" applyFill="1"/>
    <xf numFmtId="0" fontId="17" fillId="7" borderId="0" xfId="0" applyFont="1" applyFill="1" applyAlignment="1">
      <alignment horizontal="left"/>
    </xf>
    <xf numFmtId="0" fontId="17" fillId="7" borderId="0" xfId="0" applyFont="1" applyFill="1"/>
    <xf numFmtId="0" fontId="19" fillId="7" borderId="0" xfId="0" applyFont="1" applyFill="1"/>
    <xf numFmtId="0" fontId="12" fillId="7" borderId="0" xfId="0" applyFont="1" applyFill="1"/>
    <xf numFmtId="0" fontId="12" fillId="0" borderId="0" xfId="0" applyFont="1"/>
    <xf numFmtId="4" fontId="17" fillId="8" borderId="8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>
      <alignment horizontal="center" vertical="center" wrapText="1"/>
    </xf>
    <xf numFmtId="0" fontId="21" fillId="4" borderId="18" xfId="0" applyFont="1" applyFill="1" applyBorder="1"/>
    <xf numFmtId="0" fontId="21" fillId="0" borderId="18" xfId="0" applyFont="1" applyBorder="1"/>
    <xf numFmtId="164" fontId="22" fillId="0" borderId="13" xfId="0" applyNumberFormat="1" applyFont="1" applyBorder="1" applyAlignment="1">
      <alignment horizontal="center" vertical="center" wrapText="1"/>
    </xf>
    <xf numFmtId="4" fontId="22" fillId="0" borderId="18" xfId="0" applyNumberFormat="1" applyFont="1" applyBorder="1" applyAlignment="1">
      <alignment horizontal="center" vertical="center" wrapText="1"/>
    </xf>
    <xf numFmtId="164" fontId="22" fillId="0" borderId="13" xfId="0" applyNumberFormat="1" applyFont="1" applyBorder="1" applyAlignment="1">
      <alignment horizontal="center" vertical="center"/>
    </xf>
    <xf numFmtId="4" fontId="22" fillId="3" borderId="18" xfId="0" applyNumberFormat="1" applyFont="1" applyFill="1" applyBorder="1" applyAlignment="1">
      <alignment horizontal="center" vertical="center"/>
    </xf>
    <xf numFmtId="0" fontId="21" fillId="3" borderId="22" xfId="0" applyFont="1" applyFill="1" applyBorder="1"/>
    <xf numFmtId="0" fontId="21" fillId="3" borderId="20" xfId="0" applyFont="1" applyFill="1" applyBorder="1"/>
    <xf numFmtId="0" fontId="21" fillId="4" borderId="17" xfId="0" applyFont="1" applyFill="1" applyBorder="1"/>
    <xf numFmtId="0" fontId="21" fillId="3" borderId="16" xfId="0" applyFont="1" applyFill="1" applyBorder="1"/>
    <xf numFmtId="0" fontId="21" fillId="3" borderId="19" xfId="0" applyFont="1" applyFill="1" applyBorder="1"/>
    <xf numFmtId="0" fontId="21" fillId="0" borderId="0" xfId="0" applyFont="1"/>
    <xf numFmtId="0" fontId="21" fillId="9" borderId="19" xfId="0" applyFont="1" applyFill="1" applyBorder="1"/>
    <xf numFmtId="0" fontId="0" fillId="9" borderId="15" xfId="0" applyFill="1" applyBorder="1"/>
    <xf numFmtId="4" fontId="10" fillId="9" borderId="1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right" vertical="center" wrapText="1"/>
    </xf>
    <xf numFmtId="0" fontId="9" fillId="8" borderId="5" xfId="0" applyFont="1" applyFill="1" applyBorder="1" applyAlignment="1">
      <alignment horizontal="right" vertical="center" wrapText="1"/>
    </xf>
    <xf numFmtId="4" fontId="22" fillId="8" borderId="18" xfId="0" applyNumberFormat="1" applyFont="1" applyFill="1" applyBorder="1" applyAlignment="1">
      <alignment horizontal="center" vertical="center"/>
    </xf>
    <xf numFmtId="0" fontId="12" fillId="0" borderId="39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12" fillId="5" borderId="39" xfId="0" applyFont="1" applyFill="1" applyBorder="1" applyAlignment="1">
      <alignment horizontal="center" vertical="center" wrapText="1"/>
    </xf>
    <xf numFmtId="0" fontId="13" fillId="5" borderId="41" xfId="0" applyFont="1" applyFill="1" applyBorder="1"/>
    <xf numFmtId="0" fontId="12" fillId="6" borderId="42" xfId="0" applyFont="1" applyFill="1" applyBorder="1" applyAlignment="1">
      <alignment horizontal="center" vertical="center" wrapText="1"/>
    </xf>
    <xf numFmtId="0" fontId="13" fillId="6" borderId="41" xfId="0" applyFont="1" applyFill="1" applyBorder="1"/>
    <xf numFmtId="0" fontId="13" fillId="6" borderId="43" xfId="0" applyFont="1" applyFill="1" applyBorder="1"/>
    <xf numFmtId="0" fontId="10" fillId="9" borderId="24" xfId="0" applyFont="1" applyFill="1" applyBorder="1" applyAlignment="1">
      <alignment horizontal="center" vertical="center"/>
    </xf>
    <xf numFmtId="0" fontId="10" fillId="9" borderId="25" xfId="0" applyFont="1" applyFill="1" applyBorder="1" applyAlignment="1">
      <alignment horizontal="center" vertical="center"/>
    </xf>
    <xf numFmtId="0" fontId="10" fillId="9" borderId="2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/>
    <xf numFmtId="0" fontId="12" fillId="6" borderId="35" xfId="0" applyFont="1" applyFill="1" applyBorder="1" applyAlignment="1">
      <alignment horizontal="center" vertical="center" wrapText="1"/>
    </xf>
    <xf numFmtId="0" fontId="13" fillId="6" borderId="2" xfId="0" applyFont="1" applyFill="1" applyBorder="1"/>
    <xf numFmtId="0" fontId="13" fillId="6" borderId="36" xfId="0" applyFont="1" applyFill="1" applyBorder="1"/>
    <xf numFmtId="0" fontId="3" fillId="0" borderId="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2" fillId="0" borderId="29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5" borderId="29" xfId="0" applyFont="1" applyFill="1" applyBorder="1" applyAlignment="1">
      <alignment horizontal="center" vertical="center" wrapText="1"/>
    </xf>
    <xf numFmtId="0" fontId="13" fillId="5" borderId="31" xfId="0" applyFont="1" applyFill="1" applyBorder="1"/>
    <xf numFmtId="0" fontId="12" fillId="6" borderId="32" xfId="0" applyFont="1" applyFill="1" applyBorder="1" applyAlignment="1">
      <alignment horizontal="center" vertical="center" wrapText="1"/>
    </xf>
    <xf numFmtId="0" fontId="13" fillId="6" borderId="31" xfId="0" applyFont="1" applyFill="1" applyBorder="1"/>
    <xf numFmtId="0" fontId="13" fillId="6" borderId="33" xfId="0" applyFont="1" applyFill="1" applyBorder="1"/>
    <xf numFmtId="0" fontId="6" fillId="4" borderId="12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F2659-F5FA-466D-A6F4-AC818D5B0880}">
  <dimension ref="A1:ALP656"/>
  <sheetViews>
    <sheetView tabSelected="1" zoomScale="50" zoomScaleNormal="50" workbookViewId="0">
      <selection activeCell="A3" sqref="A3:N3"/>
    </sheetView>
  </sheetViews>
  <sheetFormatPr defaultRowHeight="14.4" outlineLevelRow="1" x14ac:dyDescent="0.3"/>
  <cols>
    <col min="1" max="2" width="11.5546875" customWidth="1"/>
    <col min="3" max="3" width="55.6640625" customWidth="1"/>
    <col min="4" max="4" width="28.21875" customWidth="1"/>
    <col min="5" max="5" width="64.44140625" customWidth="1"/>
    <col min="6" max="7" width="14.21875" customWidth="1"/>
    <col min="8" max="8" width="14.21875" style="64" customWidth="1"/>
    <col min="9" max="9" width="16" style="64" customWidth="1"/>
    <col min="10" max="10" width="17" customWidth="1"/>
    <col min="11" max="11" width="17.6640625" customWidth="1"/>
    <col min="12" max="12" width="18" customWidth="1"/>
    <col min="13" max="13" width="18.6640625" customWidth="1"/>
    <col min="14" max="14" width="23.6640625" customWidth="1"/>
  </cols>
  <sheetData>
    <row r="1" spans="1:14" ht="1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ht="30.75" customHeight="1" x14ac:dyDescent="0.3">
      <c r="A2" s="111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4" ht="43.95" customHeight="1" x14ac:dyDescent="0.3">
      <c r="A3" s="112" t="s">
        <v>1203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1:14" ht="15" customHeight="1" thickBot="1" x14ac:dyDescent="0.35">
      <c r="A4" s="114" t="s">
        <v>2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ht="40.950000000000003" customHeight="1" x14ac:dyDescent="0.3">
      <c r="A5" s="115" t="s">
        <v>3</v>
      </c>
      <c r="B5" s="117" t="s">
        <v>4</v>
      </c>
      <c r="C5" s="117" t="s">
        <v>5</v>
      </c>
      <c r="D5" s="117" t="s">
        <v>6</v>
      </c>
      <c r="E5" s="117" t="s">
        <v>7</v>
      </c>
      <c r="F5" s="117" t="s">
        <v>8</v>
      </c>
      <c r="G5" s="117" t="s">
        <v>9</v>
      </c>
      <c r="H5" s="106" t="s">
        <v>10</v>
      </c>
      <c r="I5" s="118" t="s">
        <v>11</v>
      </c>
      <c r="J5" s="119"/>
      <c r="K5" s="119"/>
      <c r="L5" s="119" t="s">
        <v>12</v>
      </c>
      <c r="M5" s="119"/>
      <c r="N5" s="120"/>
    </row>
    <row r="6" spans="1:14" ht="15.75" customHeight="1" x14ac:dyDescent="0.3">
      <c r="A6" s="116"/>
      <c r="B6" s="109"/>
      <c r="C6" s="109"/>
      <c r="D6" s="109"/>
      <c r="E6" s="109"/>
      <c r="F6" s="109"/>
      <c r="G6" s="109"/>
      <c r="H6" s="107"/>
      <c r="I6" s="108" t="s">
        <v>13</v>
      </c>
      <c r="J6" s="109"/>
      <c r="K6" s="109" t="s">
        <v>13</v>
      </c>
      <c r="L6" s="109" t="s">
        <v>14</v>
      </c>
      <c r="M6" s="109"/>
      <c r="N6" s="110" t="s">
        <v>15</v>
      </c>
    </row>
    <row r="7" spans="1:14" ht="31.2" customHeight="1" x14ac:dyDescent="0.3">
      <c r="A7" s="116"/>
      <c r="B7" s="109"/>
      <c r="C7" s="109"/>
      <c r="D7" s="109"/>
      <c r="E7" s="109"/>
      <c r="F7" s="109"/>
      <c r="G7" s="109"/>
      <c r="H7" s="107"/>
      <c r="I7" s="52" t="s">
        <v>16</v>
      </c>
      <c r="J7" s="1" t="s">
        <v>17</v>
      </c>
      <c r="K7" s="109"/>
      <c r="L7" s="1" t="s">
        <v>16</v>
      </c>
      <c r="M7" s="1" t="s">
        <v>17</v>
      </c>
      <c r="N7" s="110"/>
    </row>
    <row r="8" spans="1:14" ht="30" customHeight="1" x14ac:dyDescent="0.3">
      <c r="A8" s="98" t="s">
        <v>578</v>
      </c>
      <c r="B8" s="99"/>
      <c r="C8" s="99"/>
      <c r="D8" s="99"/>
      <c r="E8" s="99"/>
      <c r="F8" s="99"/>
      <c r="G8" s="99"/>
      <c r="H8" s="100"/>
      <c r="I8" s="53"/>
      <c r="J8" s="2"/>
      <c r="K8" s="2"/>
      <c r="L8" s="3">
        <f t="shared" ref="L8:N9" si="0">SUM(L9)</f>
        <v>1802278.82</v>
      </c>
      <c r="M8" s="3">
        <f t="shared" si="0"/>
        <v>0</v>
      </c>
      <c r="N8" s="9">
        <f t="shared" si="0"/>
        <v>1802278.82</v>
      </c>
    </row>
    <row r="9" spans="1:14" ht="16.95" customHeight="1" outlineLevel="1" x14ac:dyDescent="0.3">
      <c r="A9" s="24" t="s">
        <v>18</v>
      </c>
      <c r="B9" s="17" t="s">
        <v>19</v>
      </c>
      <c r="C9" s="88" t="s">
        <v>20</v>
      </c>
      <c r="D9" s="88"/>
      <c r="E9" s="88"/>
      <c r="F9" s="88"/>
      <c r="G9" s="88"/>
      <c r="H9" s="89"/>
      <c r="I9" s="54"/>
      <c r="J9" s="4"/>
      <c r="K9" s="4"/>
      <c r="L9" s="5">
        <f t="shared" si="0"/>
        <v>1802278.82</v>
      </c>
      <c r="M9" s="5">
        <f t="shared" si="0"/>
        <v>0</v>
      </c>
      <c r="N9" s="10">
        <f t="shared" si="0"/>
        <v>1802278.82</v>
      </c>
    </row>
    <row r="10" spans="1:14" ht="16.95" customHeight="1" outlineLevel="1" x14ac:dyDescent="0.3">
      <c r="A10" s="24" t="s">
        <v>21</v>
      </c>
      <c r="B10" s="17" t="s">
        <v>22</v>
      </c>
      <c r="C10" s="88" t="s">
        <v>23</v>
      </c>
      <c r="D10" s="88"/>
      <c r="E10" s="88"/>
      <c r="F10" s="88"/>
      <c r="G10" s="88"/>
      <c r="H10" s="89"/>
      <c r="I10" s="54"/>
      <c r="J10" s="4"/>
      <c r="K10" s="4"/>
      <c r="L10" s="5">
        <f>SUM(L11,L191,L221,L225)</f>
        <v>1802278.82</v>
      </c>
      <c r="M10" s="5">
        <f>SUM(M11,M191,M221,M225)</f>
        <v>0</v>
      </c>
      <c r="N10" s="10">
        <f>SUM(N11,N191,N221,N225)</f>
        <v>1802278.82</v>
      </c>
    </row>
    <row r="11" spans="1:14" ht="16.95" customHeight="1" outlineLevel="1" x14ac:dyDescent="0.3">
      <c r="A11" s="24" t="s">
        <v>24</v>
      </c>
      <c r="B11" s="17" t="s">
        <v>25</v>
      </c>
      <c r="C11" s="88" t="s">
        <v>26</v>
      </c>
      <c r="D11" s="88"/>
      <c r="E11" s="88"/>
      <c r="F11" s="88"/>
      <c r="G11" s="88"/>
      <c r="H11" s="89"/>
      <c r="I11" s="54"/>
      <c r="J11" s="4"/>
      <c r="K11" s="4"/>
      <c r="L11" s="5">
        <f>SUM(L12,L172)</f>
        <v>1802278.82</v>
      </c>
      <c r="M11" s="5">
        <f>SUM(M12,M172)</f>
        <v>0</v>
      </c>
      <c r="N11" s="10">
        <f>SUM(N12,N172)</f>
        <v>1802278.82</v>
      </c>
    </row>
    <row r="12" spans="1:14" ht="16.95" customHeight="1" outlineLevel="1" x14ac:dyDescent="0.3">
      <c r="A12" s="24" t="s">
        <v>27</v>
      </c>
      <c r="B12" s="17" t="s">
        <v>28</v>
      </c>
      <c r="C12" s="88" t="s">
        <v>29</v>
      </c>
      <c r="D12" s="88"/>
      <c r="E12" s="88"/>
      <c r="F12" s="88"/>
      <c r="G12" s="88"/>
      <c r="H12" s="89"/>
      <c r="I12" s="54"/>
      <c r="J12" s="4"/>
      <c r="K12" s="4"/>
      <c r="L12" s="5">
        <f>SUM(L13,L162)</f>
        <v>1307962.82</v>
      </c>
      <c r="M12" s="5">
        <f>SUM(M13,M162)</f>
        <v>0</v>
      </c>
      <c r="N12" s="10">
        <f>SUM(N13,N162)</f>
        <v>1307962.82</v>
      </c>
    </row>
    <row r="13" spans="1:14" ht="16.95" customHeight="1" outlineLevel="1" x14ac:dyDescent="0.3">
      <c r="A13" s="24" t="s">
        <v>30</v>
      </c>
      <c r="B13" s="17" t="s">
        <v>31</v>
      </c>
      <c r="C13" s="88" t="s">
        <v>32</v>
      </c>
      <c r="D13" s="88"/>
      <c r="E13" s="88"/>
      <c r="F13" s="88"/>
      <c r="G13" s="88"/>
      <c r="H13" s="89"/>
      <c r="I13" s="54"/>
      <c r="J13" s="4"/>
      <c r="K13" s="4"/>
      <c r="L13" s="5">
        <f>SUM(L14,L115)</f>
        <v>1307962.82</v>
      </c>
      <c r="M13" s="5">
        <f>SUM(M14,M115)</f>
        <v>0</v>
      </c>
      <c r="N13" s="10">
        <f>SUM(N14,N115)</f>
        <v>1307962.82</v>
      </c>
    </row>
    <row r="14" spans="1:14" ht="16.95" customHeight="1" outlineLevel="1" x14ac:dyDescent="0.3">
      <c r="A14" s="24" t="s">
        <v>33</v>
      </c>
      <c r="B14" s="17" t="s">
        <v>34</v>
      </c>
      <c r="C14" s="88" t="s">
        <v>35</v>
      </c>
      <c r="D14" s="88"/>
      <c r="E14" s="88"/>
      <c r="F14" s="88"/>
      <c r="G14" s="88"/>
      <c r="H14" s="89"/>
      <c r="I14" s="54"/>
      <c r="J14" s="4"/>
      <c r="K14" s="4"/>
      <c r="L14" s="5">
        <f>SUM(L15,L17,L19,L21,L23,L25,L27,L29,L31,L33,L35,L37,L39,L41,L43,L45,L47,L49,L51,L53,L55,L57,L59,L61,L63,L65,L67,L69,L71,L73,L75,L77,L79,L81,L83,L85,L87,L89,L91,L93,L95,L97,L99,L101,L103,L105,L107,L109,L111,L113)</f>
        <v>0</v>
      </c>
      <c r="M14" s="5">
        <f>SUM(M15,M17,M19,M21,M23,M25,M27,M29,M31,M33,M35,M37,M39,M41,M43,M45,M47,M49,M51,M53,M55,M57,M59,M61,M63,M65,M67,M69,M71,M73,M75,M77,M79,M81,M83,M85,M87,M89,M91,M93,M95,M97,M99,M101,M103,M105,M107,M109,M111,M113)</f>
        <v>0</v>
      </c>
      <c r="N14" s="10">
        <f>SUM(N15,N17,N19,N21,N23,N25,N27,N29,N31,N33,N35,N37,N39,N41,N43,N45,N47,N49,N51,N53,N55,N57,N59,N61,N63,N65,N67,N69,N71,N73,N75,N77,N79,N81,N83,N85,N87,N89,N91,N93,N95,N97,N99,N101,N103,N105,N107,N109,N111,N113)</f>
        <v>0</v>
      </c>
    </row>
    <row r="15" spans="1:14" ht="36" outlineLevel="1" x14ac:dyDescent="0.3">
      <c r="A15" s="24" t="s">
        <v>36</v>
      </c>
      <c r="B15" s="17" t="s">
        <v>37</v>
      </c>
      <c r="C15" s="18" t="s">
        <v>38</v>
      </c>
      <c r="D15" s="19"/>
      <c r="E15" s="19" t="s">
        <v>39</v>
      </c>
      <c r="F15" s="19" t="s">
        <v>40</v>
      </c>
      <c r="G15" s="20">
        <v>1</v>
      </c>
      <c r="H15" s="55">
        <v>17</v>
      </c>
      <c r="I15" s="56">
        <f>IFERROR(ROUND(SUM(L16)/H15, 2),0)</f>
        <v>0</v>
      </c>
      <c r="J15" s="7"/>
      <c r="K15" s="6">
        <f>I15+ROUND(J15, 2)</f>
        <v>0</v>
      </c>
      <c r="L15" s="6">
        <f>ROUND(I15*H15, 2)</f>
        <v>0</v>
      </c>
      <c r="M15" s="6">
        <f>ROUND(H15*ROUND(J15, 2), 2)</f>
        <v>0</v>
      </c>
      <c r="N15" s="11">
        <f>L15+M15</f>
        <v>0</v>
      </c>
    </row>
    <row r="16" spans="1:14" ht="18" outlineLevel="1" x14ac:dyDescent="0.3">
      <c r="A16" s="24" t="s">
        <v>41</v>
      </c>
      <c r="B16" s="17"/>
      <c r="C16" s="21" t="s">
        <v>42</v>
      </c>
      <c r="D16" s="19"/>
      <c r="E16" s="19" t="s">
        <v>43</v>
      </c>
      <c r="F16" s="22" t="s">
        <v>40</v>
      </c>
      <c r="G16" s="23">
        <v>1</v>
      </c>
      <c r="H16" s="57">
        <v>17</v>
      </c>
      <c r="I16" s="58"/>
      <c r="J16" s="4"/>
      <c r="K16" s="4"/>
      <c r="L16" s="8">
        <f>ROUND(ROUND(I16, 2)*H16, 2)</f>
        <v>0</v>
      </c>
      <c r="M16" s="4"/>
      <c r="N16" s="12"/>
    </row>
    <row r="17" spans="1:14" ht="36" outlineLevel="1" x14ac:dyDescent="0.3">
      <c r="A17" s="24" t="s">
        <v>44</v>
      </c>
      <c r="B17" s="17" t="s">
        <v>37</v>
      </c>
      <c r="C17" s="18" t="s">
        <v>38</v>
      </c>
      <c r="D17" s="19"/>
      <c r="E17" s="19" t="s">
        <v>45</v>
      </c>
      <c r="F17" s="19" t="s">
        <v>40</v>
      </c>
      <c r="G17" s="20">
        <v>1</v>
      </c>
      <c r="H17" s="55">
        <v>6</v>
      </c>
      <c r="I17" s="56">
        <f>IFERROR(ROUND(SUM(L18)/H17, 2),0)</f>
        <v>0</v>
      </c>
      <c r="J17" s="7"/>
      <c r="K17" s="6">
        <f>I17+ROUND(J17, 2)</f>
        <v>0</v>
      </c>
      <c r="L17" s="6">
        <f>ROUND(I17*H17, 2)</f>
        <v>0</v>
      </c>
      <c r="M17" s="6">
        <f>ROUND(H17*ROUND(J17, 2), 2)</f>
        <v>0</v>
      </c>
      <c r="N17" s="11">
        <f>L17+M17</f>
        <v>0</v>
      </c>
    </row>
    <row r="18" spans="1:14" ht="18" outlineLevel="1" x14ac:dyDescent="0.3">
      <c r="A18" s="24" t="s">
        <v>46</v>
      </c>
      <c r="B18" s="17"/>
      <c r="C18" s="21" t="s">
        <v>42</v>
      </c>
      <c r="D18" s="19"/>
      <c r="E18" s="19" t="s">
        <v>43</v>
      </c>
      <c r="F18" s="22" t="s">
        <v>40</v>
      </c>
      <c r="G18" s="23">
        <v>1</v>
      </c>
      <c r="H18" s="57">
        <v>6</v>
      </c>
      <c r="I18" s="58"/>
      <c r="J18" s="4"/>
      <c r="K18" s="4"/>
      <c r="L18" s="8">
        <f>ROUND(ROUND(I18, 2)*H18, 2)</f>
        <v>0</v>
      </c>
      <c r="M18" s="4"/>
      <c r="N18" s="12"/>
    </row>
    <row r="19" spans="1:14" ht="36" outlineLevel="1" x14ac:dyDescent="0.3">
      <c r="A19" s="24" t="s">
        <v>47</v>
      </c>
      <c r="B19" s="17" t="s">
        <v>37</v>
      </c>
      <c r="C19" s="18" t="s">
        <v>38</v>
      </c>
      <c r="D19" s="19"/>
      <c r="E19" s="19" t="s">
        <v>48</v>
      </c>
      <c r="F19" s="19" t="s">
        <v>40</v>
      </c>
      <c r="G19" s="20">
        <v>1</v>
      </c>
      <c r="H19" s="55">
        <v>25</v>
      </c>
      <c r="I19" s="56">
        <f>IFERROR(ROUND(SUM(L20)/H19, 2),0)</f>
        <v>0</v>
      </c>
      <c r="J19" s="7"/>
      <c r="K19" s="6">
        <f>I19+ROUND(J19, 2)</f>
        <v>0</v>
      </c>
      <c r="L19" s="6">
        <f>ROUND(I19*H19, 2)</f>
        <v>0</v>
      </c>
      <c r="M19" s="6">
        <f>ROUND(H19*ROUND(J19, 2), 2)</f>
        <v>0</v>
      </c>
      <c r="N19" s="11">
        <f>L19+M19</f>
        <v>0</v>
      </c>
    </row>
    <row r="20" spans="1:14" ht="18" outlineLevel="1" x14ac:dyDescent="0.3">
      <c r="A20" s="24" t="s">
        <v>49</v>
      </c>
      <c r="B20" s="17"/>
      <c r="C20" s="21" t="s">
        <v>42</v>
      </c>
      <c r="D20" s="19"/>
      <c r="E20" s="19" t="s">
        <v>43</v>
      </c>
      <c r="F20" s="22" t="s">
        <v>40</v>
      </c>
      <c r="G20" s="23">
        <v>1</v>
      </c>
      <c r="H20" s="57">
        <v>25</v>
      </c>
      <c r="I20" s="58"/>
      <c r="J20" s="4"/>
      <c r="K20" s="4"/>
      <c r="L20" s="8">
        <f>ROUND(ROUND(I20, 2)*H20, 2)</f>
        <v>0</v>
      </c>
      <c r="M20" s="4"/>
      <c r="N20" s="12"/>
    </row>
    <row r="21" spans="1:14" ht="36" outlineLevel="1" x14ac:dyDescent="0.3">
      <c r="A21" s="24" t="s">
        <v>50</v>
      </c>
      <c r="B21" s="17" t="s">
        <v>37</v>
      </c>
      <c r="C21" s="18" t="s">
        <v>38</v>
      </c>
      <c r="D21" s="19"/>
      <c r="E21" s="19" t="s">
        <v>51</v>
      </c>
      <c r="F21" s="19" t="s">
        <v>40</v>
      </c>
      <c r="G21" s="20">
        <v>1</v>
      </c>
      <c r="H21" s="55">
        <v>7</v>
      </c>
      <c r="I21" s="56">
        <f>IFERROR(ROUND(SUM(L22)/H21, 2),0)</f>
        <v>0</v>
      </c>
      <c r="J21" s="7"/>
      <c r="K21" s="6">
        <f>I21+ROUND(J21, 2)</f>
        <v>0</v>
      </c>
      <c r="L21" s="6">
        <f>ROUND(I21*H21, 2)</f>
        <v>0</v>
      </c>
      <c r="M21" s="6">
        <f>ROUND(H21*ROUND(J21, 2), 2)</f>
        <v>0</v>
      </c>
      <c r="N21" s="11">
        <f>L21+M21</f>
        <v>0</v>
      </c>
    </row>
    <row r="22" spans="1:14" ht="18" outlineLevel="1" x14ac:dyDescent="0.3">
      <c r="A22" s="24" t="s">
        <v>52</v>
      </c>
      <c r="B22" s="17"/>
      <c r="C22" s="21" t="s">
        <v>42</v>
      </c>
      <c r="D22" s="19"/>
      <c r="E22" s="19" t="s">
        <v>43</v>
      </c>
      <c r="F22" s="22" t="s">
        <v>40</v>
      </c>
      <c r="G22" s="23">
        <v>1</v>
      </c>
      <c r="H22" s="57">
        <v>7</v>
      </c>
      <c r="I22" s="58"/>
      <c r="J22" s="4"/>
      <c r="K22" s="4"/>
      <c r="L22" s="8">
        <f>ROUND(ROUND(I22, 2)*H22, 2)</f>
        <v>0</v>
      </c>
      <c r="M22" s="4"/>
      <c r="N22" s="12"/>
    </row>
    <row r="23" spans="1:14" ht="54" outlineLevel="1" x14ac:dyDescent="0.3">
      <c r="A23" s="24" t="s">
        <v>53</v>
      </c>
      <c r="B23" s="17" t="s">
        <v>54</v>
      </c>
      <c r="C23" s="18" t="s">
        <v>55</v>
      </c>
      <c r="D23" s="19"/>
      <c r="E23" s="19" t="s">
        <v>56</v>
      </c>
      <c r="F23" s="19" t="s">
        <v>40</v>
      </c>
      <c r="G23" s="20">
        <v>1</v>
      </c>
      <c r="H23" s="55">
        <v>1479</v>
      </c>
      <c r="I23" s="56">
        <f>IFERROR(ROUND(SUM(L24)/H23, 2),0)</f>
        <v>0</v>
      </c>
      <c r="J23" s="7"/>
      <c r="K23" s="6">
        <f>I23+ROUND(J23, 2)</f>
        <v>0</v>
      </c>
      <c r="L23" s="6">
        <f>ROUND(I23*H23, 2)</f>
        <v>0</v>
      </c>
      <c r="M23" s="6">
        <f>ROUND(H23*ROUND(J23, 2), 2)</f>
        <v>0</v>
      </c>
      <c r="N23" s="11">
        <f>L23+M23</f>
        <v>0</v>
      </c>
    </row>
    <row r="24" spans="1:14" ht="18" outlineLevel="1" x14ac:dyDescent="0.3">
      <c r="A24" s="24" t="s">
        <v>57</v>
      </c>
      <c r="B24" s="17"/>
      <c r="C24" s="21" t="s">
        <v>58</v>
      </c>
      <c r="D24" s="19"/>
      <c r="E24" s="19"/>
      <c r="F24" s="22" t="s">
        <v>40</v>
      </c>
      <c r="G24" s="23">
        <v>1.1000000000000001</v>
      </c>
      <c r="H24" s="57">
        <v>1626.9</v>
      </c>
      <c r="I24" s="58"/>
      <c r="J24" s="4"/>
      <c r="K24" s="4"/>
      <c r="L24" s="8">
        <f>ROUND(ROUND(I24, 2)*H24, 2)</f>
        <v>0</v>
      </c>
      <c r="M24" s="4"/>
      <c r="N24" s="12"/>
    </row>
    <row r="25" spans="1:14" ht="90" outlineLevel="1" x14ac:dyDescent="0.3">
      <c r="A25" s="24" t="s">
        <v>59</v>
      </c>
      <c r="B25" s="17" t="s">
        <v>54</v>
      </c>
      <c r="C25" s="18" t="s">
        <v>55</v>
      </c>
      <c r="D25" s="19"/>
      <c r="E25" s="19" t="s">
        <v>60</v>
      </c>
      <c r="F25" s="19" t="s">
        <v>40</v>
      </c>
      <c r="G25" s="20">
        <v>1</v>
      </c>
      <c r="H25" s="55">
        <v>4052</v>
      </c>
      <c r="I25" s="56">
        <f>IFERROR(ROUND(SUM(L26)/H25, 2),0)</f>
        <v>0</v>
      </c>
      <c r="J25" s="7"/>
      <c r="K25" s="6">
        <f>I25+ROUND(J25, 2)</f>
        <v>0</v>
      </c>
      <c r="L25" s="6">
        <f>ROUND(I25*H25, 2)</f>
        <v>0</v>
      </c>
      <c r="M25" s="6">
        <f>ROUND(H25*ROUND(J25, 2), 2)</f>
        <v>0</v>
      </c>
      <c r="N25" s="11">
        <f>L25+M25</f>
        <v>0</v>
      </c>
    </row>
    <row r="26" spans="1:14" ht="18" outlineLevel="1" x14ac:dyDescent="0.3">
      <c r="A26" s="24" t="s">
        <v>61</v>
      </c>
      <c r="B26" s="17"/>
      <c r="C26" s="21" t="s">
        <v>58</v>
      </c>
      <c r="D26" s="19"/>
      <c r="E26" s="19" t="s">
        <v>62</v>
      </c>
      <c r="F26" s="22" t="s">
        <v>40</v>
      </c>
      <c r="G26" s="23">
        <v>1.1000000000000001</v>
      </c>
      <c r="H26" s="57">
        <v>4457.2</v>
      </c>
      <c r="I26" s="58"/>
      <c r="J26" s="4"/>
      <c r="K26" s="4"/>
      <c r="L26" s="8">
        <f>ROUND(ROUND(I26, 2)*H26, 2)</f>
        <v>0</v>
      </c>
      <c r="M26" s="4"/>
      <c r="N26" s="12"/>
    </row>
    <row r="27" spans="1:14" ht="72" outlineLevel="1" x14ac:dyDescent="0.3">
      <c r="A27" s="24" t="s">
        <v>63</v>
      </c>
      <c r="B27" s="17" t="s">
        <v>54</v>
      </c>
      <c r="C27" s="18" t="s">
        <v>55</v>
      </c>
      <c r="D27" s="19"/>
      <c r="E27" s="19" t="s">
        <v>64</v>
      </c>
      <c r="F27" s="19" t="s">
        <v>40</v>
      </c>
      <c r="G27" s="20">
        <v>1</v>
      </c>
      <c r="H27" s="55">
        <v>1347</v>
      </c>
      <c r="I27" s="56">
        <f>IFERROR(ROUND(SUM(L28)/H27, 2),0)</f>
        <v>0</v>
      </c>
      <c r="J27" s="7"/>
      <c r="K27" s="6">
        <f>I27+ROUND(J27, 2)</f>
        <v>0</v>
      </c>
      <c r="L27" s="6">
        <f>ROUND(I27*H27, 2)</f>
        <v>0</v>
      </c>
      <c r="M27" s="6">
        <f>ROUND(H27*ROUND(J27, 2), 2)</f>
        <v>0</v>
      </c>
      <c r="N27" s="11">
        <f>L27+M27</f>
        <v>0</v>
      </c>
    </row>
    <row r="28" spans="1:14" ht="18" outlineLevel="1" x14ac:dyDescent="0.3">
      <c r="A28" s="24" t="s">
        <v>65</v>
      </c>
      <c r="B28" s="17"/>
      <c r="C28" s="21" t="s">
        <v>58</v>
      </c>
      <c r="D28" s="19"/>
      <c r="E28" s="19" t="s">
        <v>62</v>
      </c>
      <c r="F28" s="22" t="s">
        <v>40</v>
      </c>
      <c r="G28" s="23">
        <v>1.1000000000000001</v>
      </c>
      <c r="H28" s="57">
        <v>1481.7</v>
      </c>
      <c r="I28" s="58"/>
      <c r="J28" s="4"/>
      <c r="K28" s="4"/>
      <c r="L28" s="8">
        <f>ROUND(ROUND(I28, 2)*H28, 2)</f>
        <v>0</v>
      </c>
      <c r="M28" s="4"/>
      <c r="N28" s="12"/>
    </row>
    <row r="29" spans="1:14" ht="54" outlineLevel="1" x14ac:dyDescent="0.3">
      <c r="A29" s="24" t="s">
        <v>66</v>
      </c>
      <c r="B29" s="17" t="s">
        <v>54</v>
      </c>
      <c r="C29" s="18" t="s">
        <v>55</v>
      </c>
      <c r="D29" s="19"/>
      <c r="E29" s="19" t="s">
        <v>67</v>
      </c>
      <c r="F29" s="19" t="s">
        <v>40</v>
      </c>
      <c r="G29" s="20">
        <v>1</v>
      </c>
      <c r="H29" s="55">
        <v>140</v>
      </c>
      <c r="I29" s="56">
        <f>IFERROR(ROUND(SUM(L30)/H29, 2),0)</f>
        <v>0</v>
      </c>
      <c r="J29" s="7"/>
      <c r="K29" s="6">
        <f>I29+ROUND(J29, 2)</f>
        <v>0</v>
      </c>
      <c r="L29" s="6">
        <f>ROUND(I29*H29, 2)</f>
        <v>0</v>
      </c>
      <c r="M29" s="6">
        <f>ROUND(H29*ROUND(J29, 2), 2)</f>
        <v>0</v>
      </c>
      <c r="N29" s="11">
        <f>L29+M29</f>
        <v>0</v>
      </c>
    </row>
    <row r="30" spans="1:14" ht="36" outlineLevel="1" x14ac:dyDescent="0.3">
      <c r="A30" s="24" t="s">
        <v>68</v>
      </c>
      <c r="B30" s="17"/>
      <c r="C30" s="21" t="s">
        <v>58</v>
      </c>
      <c r="D30" s="19"/>
      <c r="E30" s="19" t="s">
        <v>69</v>
      </c>
      <c r="F30" s="22" t="s">
        <v>40</v>
      </c>
      <c r="G30" s="23">
        <v>1.1000000000000001</v>
      </c>
      <c r="H30" s="57">
        <v>154</v>
      </c>
      <c r="I30" s="58"/>
      <c r="J30" s="4"/>
      <c r="K30" s="4"/>
      <c r="L30" s="8">
        <f>ROUND(ROUND(I30, 2)*H30, 2)</f>
        <v>0</v>
      </c>
      <c r="M30" s="4"/>
      <c r="N30" s="12"/>
    </row>
    <row r="31" spans="1:14" ht="54" outlineLevel="1" x14ac:dyDescent="0.3">
      <c r="A31" s="24" t="s">
        <v>70</v>
      </c>
      <c r="B31" s="17" t="s">
        <v>54</v>
      </c>
      <c r="C31" s="18" t="s">
        <v>55</v>
      </c>
      <c r="D31" s="19"/>
      <c r="E31" s="19" t="s">
        <v>71</v>
      </c>
      <c r="F31" s="19" t="s">
        <v>40</v>
      </c>
      <c r="G31" s="20">
        <v>1</v>
      </c>
      <c r="H31" s="55">
        <v>41</v>
      </c>
      <c r="I31" s="56">
        <f>IFERROR(ROUND(SUM(L32)/H31, 2),0)</f>
        <v>0</v>
      </c>
      <c r="J31" s="7"/>
      <c r="K31" s="6">
        <f>I31+ROUND(J31, 2)</f>
        <v>0</v>
      </c>
      <c r="L31" s="6">
        <f>ROUND(I31*H31, 2)</f>
        <v>0</v>
      </c>
      <c r="M31" s="6">
        <f>ROUND(H31*ROUND(J31, 2), 2)</f>
        <v>0</v>
      </c>
      <c r="N31" s="11">
        <f>L31+M31</f>
        <v>0</v>
      </c>
    </row>
    <row r="32" spans="1:14" ht="36" outlineLevel="1" x14ac:dyDescent="0.3">
      <c r="A32" s="24" t="s">
        <v>72</v>
      </c>
      <c r="B32" s="17"/>
      <c r="C32" s="21" t="s">
        <v>58</v>
      </c>
      <c r="D32" s="19"/>
      <c r="E32" s="19" t="s">
        <v>73</v>
      </c>
      <c r="F32" s="22" t="s">
        <v>40</v>
      </c>
      <c r="G32" s="23">
        <v>1.1000000000000001</v>
      </c>
      <c r="H32" s="57">
        <v>45.1</v>
      </c>
      <c r="I32" s="58"/>
      <c r="J32" s="4"/>
      <c r="K32" s="4"/>
      <c r="L32" s="8">
        <f>ROUND(ROUND(I32, 2)*H32, 2)</f>
        <v>0</v>
      </c>
      <c r="M32" s="4"/>
      <c r="N32" s="12"/>
    </row>
    <row r="33" spans="1:14" ht="54" outlineLevel="1" x14ac:dyDescent="0.3">
      <c r="A33" s="24" t="s">
        <v>74</v>
      </c>
      <c r="B33" s="17" t="s">
        <v>54</v>
      </c>
      <c r="C33" s="18" t="s">
        <v>55</v>
      </c>
      <c r="D33" s="19"/>
      <c r="E33" s="19" t="s">
        <v>75</v>
      </c>
      <c r="F33" s="19" t="s">
        <v>40</v>
      </c>
      <c r="G33" s="20">
        <v>1</v>
      </c>
      <c r="H33" s="55">
        <v>164</v>
      </c>
      <c r="I33" s="56">
        <f>IFERROR(ROUND(SUM(L34)/H33, 2),0)</f>
        <v>0</v>
      </c>
      <c r="J33" s="7"/>
      <c r="K33" s="6">
        <f>I33+ROUND(J33, 2)</f>
        <v>0</v>
      </c>
      <c r="L33" s="6">
        <f>ROUND(I33*H33, 2)</f>
        <v>0</v>
      </c>
      <c r="M33" s="6">
        <f>ROUND(H33*ROUND(J33, 2), 2)</f>
        <v>0</v>
      </c>
      <c r="N33" s="11">
        <f>L33+M33</f>
        <v>0</v>
      </c>
    </row>
    <row r="34" spans="1:14" ht="54" outlineLevel="1" x14ac:dyDescent="0.3">
      <c r="A34" s="24" t="s">
        <v>76</v>
      </c>
      <c r="B34" s="17"/>
      <c r="C34" s="21" t="s">
        <v>58</v>
      </c>
      <c r="D34" s="19"/>
      <c r="E34" s="19" t="s">
        <v>77</v>
      </c>
      <c r="F34" s="22" t="s">
        <v>40</v>
      </c>
      <c r="G34" s="23">
        <v>1.1000000000000001</v>
      </c>
      <c r="H34" s="57">
        <v>180.4</v>
      </c>
      <c r="I34" s="58"/>
      <c r="J34" s="4"/>
      <c r="K34" s="4"/>
      <c r="L34" s="8">
        <f>ROUND(ROUND(I34, 2)*H34, 2)</f>
        <v>0</v>
      </c>
      <c r="M34" s="4"/>
      <c r="N34" s="12"/>
    </row>
    <row r="35" spans="1:14" ht="54" outlineLevel="1" x14ac:dyDescent="0.3">
      <c r="A35" s="24" t="s">
        <v>78</v>
      </c>
      <c r="B35" s="17" t="s">
        <v>54</v>
      </c>
      <c r="C35" s="18" t="s">
        <v>55</v>
      </c>
      <c r="D35" s="19"/>
      <c r="E35" s="19" t="s">
        <v>79</v>
      </c>
      <c r="F35" s="19" t="s">
        <v>40</v>
      </c>
      <c r="G35" s="20">
        <v>1</v>
      </c>
      <c r="H35" s="55">
        <v>22</v>
      </c>
      <c r="I35" s="56">
        <f>IFERROR(ROUND(SUM(L36)/H35, 2),0)</f>
        <v>0</v>
      </c>
      <c r="J35" s="7"/>
      <c r="K35" s="6">
        <f>I35+ROUND(J35, 2)</f>
        <v>0</v>
      </c>
      <c r="L35" s="6">
        <f>ROUND(I35*H35, 2)</f>
        <v>0</v>
      </c>
      <c r="M35" s="6">
        <f>ROUND(H35*ROUND(J35, 2), 2)</f>
        <v>0</v>
      </c>
      <c r="N35" s="11">
        <f>L35+M35</f>
        <v>0</v>
      </c>
    </row>
    <row r="36" spans="1:14" ht="54" outlineLevel="1" x14ac:dyDescent="0.3">
      <c r="A36" s="24" t="s">
        <v>80</v>
      </c>
      <c r="B36" s="17"/>
      <c r="C36" s="21" t="s">
        <v>58</v>
      </c>
      <c r="D36" s="19"/>
      <c r="E36" s="19" t="s">
        <v>81</v>
      </c>
      <c r="F36" s="22" t="s">
        <v>40</v>
      </c>
      <c r="G36" s="23">
        <v>1.1000000000000001</v>
      </c>
      <c r="H36" s="57">
        <v>24.2</v>
      </c>
      <c r="I36" s="58"/>
      <c r="J36" s="4"/>
      <c r="K36" s="4"/>
      <c r="L36" s="8">
        <f>ROUND(ROUND(I36, 2)*H36, 2)</f>
        <v>0</v>
      </c>
      <c r="M36" s="4"/>
      <c r="N36" s="12"/>
    </row>
    <row r="37" spans="1:14" ht="54" outlineLevel="1" x14ac:dyDescent="0.3">
      <c r="A37" s="24" t="s">
        <v>82</v>
      </c>
      <c r="B37" s="17" t="s">
        <v>54</v>
      </c>
      <c r="C37" s="18" t="s">
        <v>55</v>
      </c>
      <c r="D37" s="19"/>
      <c r="E37" s="19" t="s">
        <v>83</v>
      </c>
      <c r="F37" s="19" t="s">
        <v>40</v>
      </c>
      <c r="G37" s="20">
        <v>1</v>
      </c>
      <c r="H37" s="55">
        <v>3993</v>
      </c>
      <c r="I37" s="56">
        <f>IFERROR(ROUND(SUM(L38)/H37, 2),0)</f>
        <v>0</v>
      </c>
      <c r="J37" s="7"/>
      <c r="K37" s="6">
        <f>I37+ROUND(J37, 2)</f>
        <v>0</v>
      </c>
      <c r="L37" s="6">
        <f>ROUND(I37*H37, 2)</f>
        <v>0</v>
      </c>
      <c r="M37" s="6">
        <f>ROUND(H37*ROUND(J37, 2), 2)</f>
        <v>0</v>
      </c>
      <c r="N37" s="11">
        <f>L37+M37</f>
        <v>0</v>
      </c>
    </row>
    <row r="38" spans="1:14" ht="18" outlineLevel="1" x14ac:dyDescent="0.3">
      <c r="A38" s="24" t="s">
        <v>84</v>
      </c>
      <c r="B38" s="17"/>
      <c r="C38" s="21" t="s">
        <v>58</v>
      </c>
      <c r="D38" s="19"/>
      <c r="E38" s="19" t="s">
        <v>62</v>
      </c>
      <c r="F38" s="22" t="s">
        <v>40</v>
      </c>
      <c r="G38" s="23">
        <v>1.1000000000000001</v>
      </c>
      <c r="H38" s="57">
        <v>4392.3</v>
      </c>
      <c r="I38" s="58"/>
      <c r="J38" s="4"/>
      <c r="K38" s="4"/>
      <c r="L38" s="8">
        <f>ROUND(ROUND(I38, 2)*H38, 2)</f>
        <v>0</v>
      </c>
      <c r="M38" s="4"/>
      <c r="N38" s="12"/>
    </row>
    <row r="39" spans="1:14" ht="54" outlineLevel="1" x14ac:dyDescent="0.3">
      <c r="A39" s="24" t="s">
        <v>85</v>
      </c>
      <c r="B39" s="17" t="s">
        <v>54</v>
      </c>
      <c r="C39" s="18" t="s">
        <v>55</v>
      </c>
      <c r="D39" s="19"/>
      <c r="E39" s="19" t="s">
        <v>86</v>
      </c>
      <c r="F39" s="19" t="s">
        <v>40</v>
      </c>
      <c r="G39" s="20">
        <v>1</v>
      </c>
      <c r="H39" s="55">
        <v>1815</v>
      </c>
      <c r="I39" s="56">
        <f>IFERROR(ROUND(SUM(L40)/H39, 2),0)</f>
        <v>0</v>
      </c>
      <c r="J39" s="7"/>
      <c r="K39" s="6">
        <f>I39+ROUND(J39, 2)</f>
        <v>0</v>
      </c>
      <c r="L39" s="6">
        <f>ROUND(I39*H39, 2)</f>
        <v>0</v>
      </c>
      <c r="M39" s="6">
        <f>ROUND(H39*ROUND(J39, 2), 2)</f>
        <v>0</v>
      </c>
      <c r="N39" s="11">
        <f>L39+M39</f>
        <v>0</v>
      </c>
    </row>
    <row r="40" spans="1:14" ht="18" outlineLevel="1" x14ac:dyDescent="0.3">
      <c r="A40" s="24" t="s">
        <v>87</v>
      </c>
      <c r="B40" s="17"/>
      <c r="C40" s="21" t="s">
        <v>58</v>
      </c>
      <c r="D40" s="19"/>
      <c r="E40" s="19" t="s">
        <v>62</v>
      </c>
      <c r="F40" s="22" t="s">
        <v>40</v>
      </c>
      <c r="G40" s="23">
        <v>1.1000000000000001</v>
      </c>
      <c r="H40" s="57">
        <v>1996.5</v>
      </c>
      <c r="I40" s="58"/>
      <c r="J40" s="4"/>
      <c r="K40" s="4"/>
      <c r="L40" s="8">
        <f>ROUND(ROUND(I40, 2)*H40, 2)</f>
        <v>0</v>
      </c>
      <c r="M40" s="4"/>
      <c r="N40" s="12"/>
    </row>
    <row r="41" spans="1:14" ht="54" outlineLevel="1" x14ac:dyDescent="0.3">
      <c r="A41" s="24" t="s">
        <v>88</v>
      </c>
      <c r="B41" s="17" t="s">
        <v>54</v>
      </c>
      <c r="C41" s="18" t="s">
        <v>55</v>
      </c>
      <c r="D41" s="19"/>
      <c r="E41" s="19" t="s">
        <v>89</v>
      </c>
      <c r="F41" s="19" t="s">
        <v>40</v>
      </c>
      <c r="G41" s="20">
        <v>1</v>
      </c>
      <c r="H41" s="55">
        <v>208</v>
      </c>
      <c r="I41" s="56">
        <f>IFERROR(ROUND(SUM(L42)/H41, 2),0)</f>
        <v>0</v>
      </c>
      <c r="J41" s="7"/>
      <c r="K41" s="6">
        <f>I41+ROUND(J41, 2)</f>
        <v>0</v>
      </c>
      <c r="L41" s="6">
        <f>ROUND(I41*H41, 2)</f>
        <v>0</v>
      </c>
      <c r="M41" s="6">
        <f>ROUND(H41*ROUND(J41, 2), 2)</f>
        <v>0</v>
      </c>
      <c r="N41" s="11">
        <f>L41+M41</f>
        <v>0</v>
      </c>
    </row>
    <row r="42" spans="1:14" ht="18" outlineLevel="1" x14ac:dyDescent="0.3">
      <c r="A42" s="24" t="s">
        <v>90</v>
      </c>
      <c r="B42" s="17"/>
      <c r="C42" s="21" t="s">
        <v>58</v>
      </c>
      <c r="D42" s="19"/>
      <c r="E42" s="19" t="s">
        <v>62</v>
      </c>
      <c r="F42" s="22" t="s">
        <v>40</v>
      </c>
      <c r="G42" s="23">
        <v>1.1000000000000001</v>
      </c>
      <c r="H42" s="57">
        <v>228.8</v>
      </c>
      <c r="I42" s="58"/>
      <c r="J42" s="4"/>
      <c r="K42" s="4"/>
      <c r="L42" s="8">
        <f>ROUND(ROUND(I42, 2)*H42, 2)</f>
        <v>0</v>
      </c>
      <c r="M42" s="4"/>
      <c r="N42" s="12"/>
    </row>
    <row r="43" spans="1:14" ht="54" outlineLevel="1" x14ac:dyDescent="0.3">
      <c r="A43" s="24" t="s">
        <v>91</v>
      </c>
      <c r="B43" s="17" t="s">
        <v>54</v>
      </c>
      <c r="C43" s="18" t="s">
        <v>55</v>
      </c>
      <c r="D43" s="19"/>
      <c r="E43" s="19" t="s">
        <v>92</v>
      </c>
      <c r="F43" s="19" t="s">
        <v>40</v>
      </c>
      <c r="G43" s="20">
        <v>1</v>
      </c>
      <c r="H43" s="55">
        <v>50</v>
      </c>
      <c r="I43" s="56">
        <f>IFERROR(ROUND(SUM(L44)/H43, 2),0)</f>
        <v>0</v>
      </c>
      <c r="J43" s="7"/>
      <c r="K43" s="6">
        <f>I43+ROUND(J43, 2)</f>
        <v>0</v>
      </c>
      <c r="L43" s="6">
        <f>ROUND(I43*H43, 2)</f>
        <v>0</v>
      </c>
      <c r="M43" s="6">
        <f>ROUND(H43*ROUND(J43, 2), 2)</f>
        <v>0</v>
      </c>
      <c r="N43" s="11">
        <f>L43+M43</f>
        <v>0</v>
      </c>
    </row>
    <row r="44" spans="1:14" ht="18" outlineLevel="1" x14ac:dyDescent="0.3">
      <c r="A44" s="24" t="s">
        <v>93</v>
      </c>
      <c r="B44" s="17"/>
      <c r="C44" s="21" t="s">
        <v>58</v>
      </c>
      <c r="D44" s="19"/>
      <c r="E44" s="19" t="s">
        <v>62</v>
      </c>
      <c r="F44" s="22" t="s">
        <v>40</v>
      </c>
      <c r="G44" s="23">
        <v>1.1000000000000001</v>
      </c>
      <c r="H44" s="57">
        <v>55</v>
      </c>
      <c r="I44" s="58"/>
      <c r="J44" s="4"/>
      <c r="K44" s="4"/>
      <c r="L44" s="8">
        <f>ROUND(ROUND(I44, 2)*H44, 2)</f>
        <v>0</v>
      </c>
      <c r="M44" s="4"/>
      <c r="N44" s="12"/>
    </row>
    <row r="45" spans="1:14" ht="54" outlineLevel="1" x14ac:dyDescent="0.3">
      <c r="A45" s="24" t="s">
        <v>94</v>
      </c>
      <c r="B45" s="17" t="s">
        <v>54</v>
      </c>
      <c r="C45" s="18" t="s">
        <v>55</v>
      </c>
      <c r="D45" s="19"/>
      <c r="E45" s="19" t="s">
        <v>95</v>
      </c>
      <c r="F45" s="19" t="s">
        <v>40</v>
      </c>
      <c r="G45" s="20">
        <v>1</v>
      </c>
      <c r="H45" s="55">
        <v>262</v>
      </c>
      <c r="I45" s="56">
        <f>IFERROR(ROUND(SUM(L46)/H45, 2),0)</f>
        <v>0</v>
      </c>
      <c r="J45" s="7"/>
      <c r="K45" s="6">
        <f>I45+ROUND(J45, 2)</f>
        <v>0</v>
      </c>
      <c r="L45" s="6">
        <f>ROUND(I45*H45, 2)</f>
        <v>0</v>
      </c>
      <c r="M45" s="6">
        <f>ROUND(H45*ROUND(J45, 2), 2)</f>
        <v>0</v>
      </c>
      <c r="N45" s="11">
        <f>L45+M45</f>
        <v>0</v>
      </c>
    </row>
    <row r="46" spans="1:14" ht="18" outlineLevel="1" x14ac:dyDescent="0.3">
      <c r="A46" s="24" t="s">
        <v>96</v>
      </c>
      <c r="B46" s="17"/>
      <c r="C46" s="21" t="s">
        <v>58</v>
      </c>
      <c r="D46" s="19"/>
      <c r="E46" s="19" t="s">
        <v>62</v>
      </c>
      <c r="F46" s="22" t="s">
        <v>40</v>
      </c>
      <c r="G46" s="23">
        <v>1.1000000000000001</v>
      </c>
      <c r="H46" s="57">
        <v>288.2</v>
      </c>
      <c r="I46" s="58"/>
      <c r="J46" s="4"/>
      <c r="K46" s="4"/>
      <c r="L46" s="8">
        <f>ROUND(ROUND(I46, 2)*H46, 2)</f>
        <v>0</v>
      </c>
      <c r="M46" s="4"/>
      <c r="N46" s="12"/>
    </row>
    <row r="47" spans="1:14" ht="54" outlineLevel="1" x14ac:dyDescent="0.3">
      <c r="A47" s="24" t="s">
        <v>97</v>
      </c>
      <c r="B47" s="17" t="s">
        <v>54</v>
      </c>
      <c r="C47" s="18" t="s">
        <v>55</v>
      </c>
      <c r="D47" s="19"/>
      <c r="E47" s="19" t="s">
        <v>98</v>
      </c>
      <c r="F47" s="19" t="s">
        <v>40</v>
      </c>
      <c r="G47" s="20">
        <v>1</v>
      </c>
      <c r="H47" s="55">
        <v>13</v>
      </c>
      <c r="I47" s="56">
        <f>IFERROR(ROUND(SUM(L48)/H47, 2),0)</f>
        <v>0</v>
      </c>
      <c r="J47" s="7"/>
      <c r="K47" s="6">
        <f>I47+ROUND(J47, 2)</f>
        <v>0</v>
      </c>
      <c r="L47" s="6">
        <f>ROUND(I47*H47, 2)</f>
        <v>0</v>
      </c>
      <c r="M47" s="6">
        <f>ROUND(H47*ROUND(J47, 2), 2)</f>
        <v>0</v>
      </c>
      <c r="N47" s="11">
        <f>L47+M47</f>
        <v>0</v>
      </c>
    </row>
    <row r="48" spans="1:14" ht="18" outlineLevel="1" x14ac:dyDescent="0.3">
      <c r="A48" s="24" t="s">
        <v>99</v>
      </c>
      <c r="B48" s="17"/>
      <c r="C48" s="21" t="s">
        <v>58</v>
      </c>
      <c r="D48" s="19"/>
      <c r="E48" s="19" t="s">
        <v>62</v>
      </c>
      <c r="F48" s="22" t="s">
        <v>40</v>
      </c>
      <c r="G48" s="23">
        <v>1.1000000000000001</v>
      </c>
      <c r="H48" s="57">
        <v>14.3</v>
      </c>
      <c r="I48" s="58"/>
      <c r="J48" s="4"/>
      <c r="K48" s="4"/>
      <c r="L48" s="8">
        <f>ROUND(ROUND(I48, 2)*H48, 2)</f>
        <v>0</v>
      </c>
      <c r="M48" s="4"/>
      <c r="N48" s="12"/>
    </row>
    <row r="49" spans="1:14" ht="54" outlineLevel="1" x14ac:dyDescent="0.3">
      <c r="A49" s="24" t="s">
        <v>100</v>
      </c>
      <c r="B49" s="17" t="s">
        <v>101</v>
      </c>
      <c r="C49" s="18" t="s">
        <v>102</v>
      </c>
      <c r="D49" s="19"/>
      <c r="E49" s="19" t="s">
        <v>103</v>
      </c>
      <c r="F49" s="19" t="s">
        <v>40</v>
      </c>
      <c r="G49" s="20">
        <v>1</v>
      </c>
      <c r="H49" s="55">
        <v>245</v>
      </c>
      <c r="I49" s="56">
        <f>IFERROR(ROUND(SUM(L50)/H49, 2),0)</f>
        <v>0</v>
      </c>
      <c r="J49" s="7"/>
      <c r="K49" s="6">
        <f>I49+ROUND(J49, 2)</f>
        <v>0</v>
      </c>
      <c r="L49" s="6">
        <f>ROUND(I49*H49, 2)</f>
        <v>0</v>
      </c>
      <c r="M49" s="6">
        <f>ROUND(H49*ROUND(J49, 2), 2)</f>
        <v>0</v>
      </c>
      <c r="N49" s="11">
        <f>L49+M49</f>
        <v>0</v>
      </c>
    </row>
    <row r="50" spans="1:14" ht="36" outlineLevel="1" x14ac:dyDescent="0.3">
      <c r="A50" s="24" t="s">
        <v>104</v>
      </c>
      <c r="B50" s="17"/>
      <c r="C50" s="21" t="s">
        <v>105</v>
      </c>
      <c r="D50" s="19"/>
      <c r="E50" s="19" t="s">
        <v>106</v>
      </c>
      <c r="F50" s="22" t="s">
        <v>40</v>
      </c>
      <c r="G50" s="23">
        <v>1.25</v>
      </c>
      <c r="H50" s="57">
        <v>306.25</v>
      </c>
      <c r="I50" s="58"/>
      <c r="J50" s="4"/>
      <c r="K50" s="4"/>
      <c r="L50" s="8">
        <f>ROUND(ROUND(I50, 2)*H50, 2)</f>
        <v>0</v>
      </c>
      <c r="M50" s="4"/>
      <c r="N50" s="12"/>
    </row>
    <row r="51" spans="1:14" ht="54" outlineLevel="1" x14ac:dyDescent="0.3">
      <c r="A51" s="24" t="s">
        <v>107</v>
      </c>
      <c r="B51" s="17" t="s">
        <v>101</v>
      </c>
      <c r="C51" s="18" t="s">
        <v>102</v>
      </c>
      <c r="D51" s="19"/>
      <c r="E51" s="19" t="s">
        <v>108</v>
      </c>
      <c r="F51" s="19" t="s">
        <v>40</v>
      </c>
      <c r="G51" s="20">
        <v>1</v>
      </c>
      <c r="H51" s="55">
        <v>23</v>
      </c>
      <c r="I51" s="56">
        <f>IFERROR(ROUND(SUM(L52)/H51, 2),0)</f>
        <v>0</v>
      </c>
      <c r="J51" s="7"/>
      <c r="K51" s="6">
        <f>I51+ROUND(J51, 2)</f>
        <v>0</v>
      </c>
      <c r="L51" s="6">
        <f>ROUND(I51*H51, 2)</f>
        <v>0</v>
      </c>
      <c r="M51" s="6">
        <f>ROUND(H51*ROUND(J51, 2), 2)</f>
        <v>0</v>
      </c>
      <c r="N51" s="11">
        <f>L51+M51</f>
        <v>0</v>
      </c>
    </row>
    <row r="52" spans="1:14" ht="18" outlineLevel="1" x14ac:dyDescent="0.3">
      <c r="A52" s="24" t="s">
        <v>109</v>
      </c>
      <c r="B52" s="17"/>
      <c r="C52" s="21" t="s">
        <v>105</v>
      </c>
      <c r="D52" s="19"/>
      <c r="E52" s="19"/>
      <c r="F52" s="22" t="s">
        <v>40</v>
      </c>
      <c r="G52" s="23">
        <v>1.25</v>
      </c>
      <c r="H52" s="57">
        <v>28.75</v>
      </c>
      <c r="I52" s="58"/>
      <c r="J52" s="4"/>
      <c r="K52" s="4"/>
      <c r="L52" s="8">
        <f>ROUND(ROUND(I52, 2)*H52, 2)</f>
        <v>0</v>
      </c>
      <c r="M52" s="4"/>
      <c r="N52" s="12"/>
    </row>
    <row r="53" spans="1:14" ht="54" outlineLevel="1" x14ac:dyDescent="0.3">
      <c r="A53" s="24" t="s">
        <v>110</v>
      </c>
      <c r="B53" s="17" t="s">
        <v>101</v>
      </c>
      <c r="C53" s="18" t="s">
        <v>102</v>
      </c>
      <c r="D53" s="19"/>
      <c r="E53" s="19" t="s">
        <v>86</v>
      </c>
      <c r="F53" s="19" t="s">
        <v>40</v>
      </c>
      <c r="G53" s="20">
        <v>1</v>
      </c>
      <c r="H53" s="55">
        <v>265</v>
      </c>
      <c r="I53" s="56">
        <f>IFERROR(ROUND(SUM(L54)/H53, 2),0)</f>
        <v>0</v>
      </c>
      <c r="J53" s="7"/>
      <c r="K53" s="6">
        <f>I53+ROUND(J53, 2)</f>
        <v>0</v>
      </c>
      <c r="L53" s="6">
        <f>ROUND(I53*H53, 2)</f>
        <v>0</v>
      </c>
      <c r="M53" s="6">
        <f>ROUND(H53*ROUND(J53, 2), 2)</f>
        <v>0</v>
      </c>
      <c r="N53" s="11">
        <f>L53+M53</f>
        <v>0</v>
      </c>
    </row>
    <row r="54" spans="1:14" ht="36" outlineLevel="1" x14ac:dyDescent="0.3">
      <c r="A54" s="24" t="s">
        <v>111</v>
      </c>
      <c r="B54" s="17"/>
      <c r="C54" s="21" t="s">
        <v>105</v>
      </c>
      <c r="D54" s="19"/>
      <c r="E54" s="19" t="s">
        <v>106</v>
      </c>
      <c r="F54" s="22" t="s">
        <v>40</v>
      </c>
      <c r="G54" s="23">
        <v>1.25</v>
      </c>
      <c r="H54" s="57">
        <v>331.25</v>
      </c>
      <c r="I54" s="58"/>
      <c r="J54" s="4"/>
      <c r="K54" s="4"/>
      <c r="L54" s="8">
        <f>ROUND(ROUND(I54, 2)*H54, 2)</f>
        <v>0</v>
      </c>
      <c r="M54" s="4"/>
      <c r="N54" s="12"/>
    </row>
    <row r="55" spans="1:14" ht="54" outlineLevel="1" x14ac:dyDescent="0.3">
      <c r="A55" s="24" t="s">
        <v>112</v>
      </c>
      <c r="B55" s="17" t="s">
        <v>101</v>
      </c>
      <c r="C55" s="18" t="s">
        <v>102</v>
      </c>
      <c r="D55" s="19"/>
      <c r="E55" s="19" t="s">
        <v>113</v>
      </c>
      <c r="F55" s="19" t="s">
        <v>40</v>
      </c>
      <c r="G55" s="20">
        <v>1</v>
      </c>
      <c r="H55" s="55">
        <v>32</v>
      </c>
      <c r="I55" s="56">
        <f>IFERROR(ROUND(SUM(L56)/H55, 2),0)</f>
        <v>0</v>
      </c>
      <c r="J55" s="7"/>
      <c r="K55" s="6">
        <f>I55+ROUND(J55, 2)</f>
        <v>0</v>
      </c>
      <c r="L55" s="6">
        <f>ROUND(I55*H55, 2)</f>
        <v>0</v>
      </c>
      <c r="M55" s="6">
        <f>ROUND(H55*ROUND(J55, 2), 2)</f>
        <v>0</v>
      </c>
      <c r="N55" s="11">
        <f>L55+M55</f>
        <v>0</v>
      </c>
    </row>
    <row r="56" spans="1:14" ht="18" outlineLevel="1" x14ac:dyDescent="0.3">
      <c r="A56" s="24" t="s">
        <v>114</v>
      </c>
      <c r="B56" s="17"/>
      <c r="C56" s="21" t="s">
        <v>105</v>
      </c>
      <c r="D56" s="19"/>
      <c r="E56" s="19"/>
      <c r="F56" s="22" t="s">
        <v>40</v>
      </c>
      <c r="G56" s="23">
        <v>1.25</v>
      </c>
      <c r="H56" s="57">
        <v>40</v>
      </c>
      <c r="I56" s="58"/>
      <c r="J56" s="4"/>
      <c r="K56" s="4"/>
      <c r="L56" s="8">
        <f>ROUND(ROUND(I56, 2)*H56, 2)</f>
        <v>0</v>
      </c>
      <c r="M56" s="4"/>
      <c r="N56" s="12"/>
    </row>
    <row r="57" spans="1:14" ht="18" outlineLevel="1" x14ac:dyDescent="0.3">
      <c r="A57" s="24" t="s">
        <v>115</v>
      </c>
      <c r="B57" s="17" t="s">
        <v>116</v>
      </c>
      <c r="C57" s="18" t="s">
        <v>117</v>
      </c>
      <c r="D57" s="19"/>
      <c r="E57" s="19" t="s">
        <v>118</v>
      </c>
      <c r="F57" s="19" t="s">
        <v>119</v>
      </c>
      <c r="G57" s="20">
        <v>1</v>
      </c>
      <c r="H57" s="55">
        <v>1568</v>
      </c>
      <c r="I57" s="56">
        <f>IFERROR(ROUND(SUM(L58)/H57, 2),0)</f>
        <v>0</v>
      </c>
      <c r="J57" s="7"/>
      <c r="K57" s="6">
        <f>I57+ROUND(J57, 2)</f>
        <v>0</v>
      </c>
      <c r="L57" s="6">
        <f>ROUND(I57*H57, 2)</f>
        <v>0</v>
      </c>
      <c r="M57" s="6">
        <f>ROUND(H57*ROUND(J57, 2), 2)</f>
        <v>0</v>
      </c>
      <c r="N57" s="11">
        <f>L57+M57</f>
        <v>0</v>
      </c>
    </row>
    <row r="58" spans="1:14" ht="18" outlineLevel="1" x14ac:dyDescent="0.3">
      <c r="A58" s="24" t="s">
        <v>120</v>
      </c>
      <c r="B58" s="17"/>
      <c r="C58" s="21" t="s">
        <v>121</v>
      </c>
      <c r="D58" s="19"/>
      <c r="E58" s="19" t="s">
        <v>122</v>
      </c>
      <c r="F58" s="22" t="s">
        <v>119</v>
      </c>
      <c r="G58" s="23">
        <v>1</v>
      </c>
      <c r="H58" s="57">
        <v>1568</v>
      </c>
      <c r="I58" s="58"/>
      <c r="J58" s="4"/>
      <c r="K58" s="4"/>
      <c r="L58" s="8">
        <f>ROUND(ROUND(I58, 2)*H58, 2)</f>
        <v>0</v>
      </c>
      <c r="M58" s="4"/>
      <c r="N58" s="12"/>
    </row>
    <row r="59" spans="1:14" ht="18" outlineLevel="1" x14ac:dyDescent="0.3">
      <c r="A59" s="24" t="s">
        <v>123</v>
      </c>
      <c r="B59" s="17" t="s">
        <v>116</v>
      </c>
      <c r="C59" s="18" t="s">
        <v>117</v>
      </c>
      <c r="D59" s="19"/>
      <c r="E59" s="19" t="s">
        <v>118</v>
      </c>
      <c r="F59" s="19" t="s">
        <v>119</v>
      </c>
      <c r="G59" s="20">
        <v>1</v>
      </c>
      <c r="H59" s="55">
        <v>1568.9</v>
      </c>
      <c r="I59" s="56">
        <f>IFERROR(ROUND(SUM(L60)/H59, 2),0)</f>
        <v>0</v>
      </c>
      <c r="J59" s="7"/>
      <c r="K59" s="6">
        <f>I59+ROUND(J59, 2)</f>
        <v>0</v>
      </c>
      <c r="L59" s="6">
        <f>ROUND(I59*H59, 2)</f>
        <v>0</v>
      </c>
      <c r="M59" s="6">
        <f>ROUND(H59*ROUND(J59, 2), 2)</f>
        <v>0</v>
      </c>
      <c r="N59" s="11">
        <f>L59+M59</f>
        <v>0</v>
      </c>
    </row>
    <row r="60" spans="1:14" ht="18" outlineLevel="1" x14ac:dyDescent="0.3">
      <c r="A60" s="24" t="s">
        <v>124</v>
      </c>
      <c r="B60" s="17"/>
      <c r="C60" s="21" t="s">
        <v>121</v>
      </c>
      <c r="D60" s="19"/>
      <c r="E60" s="19" t="s">
        <v>125</v>
      </c>
      <c r="F60" s="22" t="s">
        <v>119</v>
      </c>
      <c r="G60" s="23">
        <v>1</v>
      </c>
      <c r="H60" s="57">
        <v>1568.9</v>
      </c>
      <c r="I60" s="58"/>
      <c r="J60" s="4"/>
      <c r="K60" s="4"/>
      <c r="L60" s="8">
        <f>ROUND(ROUND(I60, 2)*H60, 2)</f>
        <v>0</v>
      </c>
      <c r="M60" s="4"/>
      <c r="N60" s="12"/>
    </row>
    <row r="61" spans="1:14" ht="36" outlineLevel="1" x14ac:dyDescent="0.3">
      <c r="A61" s="24" t="s">
        <v>126</v>
      </c>
      <c r="B61" s="17" t="s">
        <v>116</v>
      </c>
      <c r="C61" s="18" t="s">
        <v>117</v>
      </c>
      <c r="D61" s="19"/>
      <c r="E61" s="19" t="s">
        <v>127</v>
      </c>
      <c r="F61" s="19" t="s">
        <v>119</v>
      </c>
      <c r="G61" s="20">
        <v>1</v>
      </c>
      <c r="H61" s="55">
        <v>25</v>
      </c>
      <c r="I61" s="56">
        <f>IFERROR(ROUND(SUM(L62)/H61, 2),0)</f>
        <v>0</v>
      </c>
      <c r="J61" s="7"/>
      <c r="K61" s="6">
        <f>I61+ROUND(J61, 2)</f>
        <v>0</v>
      </c>
      <c r="L61" s="6">
        <f>ROUND(I61*H61, 2)</f>
        <v>0</v>
      </c>
      <c r="M61" s="6">
        <f>ROUND(H61*ROUND(J61, 2), 2)</f>
        <v>0</v>
      </c>
      <c r="N61" s="11">
        <f>L61+M61</f>
        <v>0</v>
      </c>
    </row>
    <row r="62" spans="1:14" ht="18" outlineLevel="1" x14ac:dyDescent="0.3">
      <c r="A62" s="24" t="s">
        <v>128</v>
      </c>
      <c r="B62" s="17"/>
      <c r="C62" s="21" t="s">
        <v>121</v>
      </c>
      <c r="D62" s="19"/>
      <c r="E62" s="19" t="s">
        <v>122</v>
      </c>
      <c r="F62" s="22" t="s">
        <v>119</v>
      </c>
      <c r="G62" s="23">
        <v>1</v>
      </c>
      <c r="H62" s="57">
        <v>25</v>
      </c>
      <c r="I62" s="58"/>
      <c r="J62" s="4"/>
      <c r="K62" s="4"/>
      <c r="L62" s="8">
        <f>ROUND(ROUND(I62, 2)*H62, 2)</f>
        <v>0</v>
      </c>
      <c r="M62" s="4"/>
      <c r="N62" s="12"/>
    </row>
    <row r="63" spans="1:14" ht="18" outlineLevel="1" x14ac:dyDescent="0.3">
      <c r="A63" s="24" t="s">
        <v>129</v>
      </c>
      <c r="B63" s="17" t="s">
        <v>116</v>
      </c>
      <c r="C63" s="18" t="s">
        <v>117</v>
      </c>
      <c r="D63" s="19"/>
      <c r="E63" s="19" t="s">
        <v>130</v>
      </c>
      <c r="F63" s="19" t="s">
        <v>119</v>
      </c>
      <c r="G63" s="20">
        <v>1</v>
      </c>
      <c r="H63" s="55">
        <v>379.1</v>
      </c>
      <c r="I63" s="56">
        <f>IFERROR(ROUND(SUM(L64)/H63, 2),0)</f>
        <v>0</v>
      </c>
      <c r="J63" s="7"/>
      <c r="K63" s="6">
        <f>I63+ROUND(J63, 2)</f>
        <v>0</v>
      </c>
      <c r="L63" s="6">
        <f>ROUND(I63*H63, 2)</f>
        <v>0</v>
      </c>
      <c r="M63" s="6">
        <f>ROUND(H63*ROUND(J63, 2), 2)</f>
        <v>0</v>
      </c>
      <c r="N63" s="11">
        <f>L63+M63</f>
        <v>0</v>
      </c>
    </row>
    <row r="64" spans="1:14" ht="18" outlineLevel="1" x14ac:dyDescent="0.3">
      <c r="A64" s="24" t="s">
        <v>131</v>
      </c>
      <c r="B64" s="17"/>
      <c r="C64" s="21" t="s">
        <v>121</v>
      </c>
      <c r="D64" s="19"/>
      <c r="E64" s="19" t="s">
        <v>122</v>
      </c>
      <c r="F64" s="22" t="s">
        <v>119</v>
      </c>
      <c r="G64" s="23">
        <v>1</v>
      </c>
      <c r="H64" s="57">
        <v>379.1</v>
      </c>
      <c r="I64" s="58"/>
      <c r="J64" s="4"/>
      <c r="K64" s="4"/>
      <c r="L64" s="8">
        <f>ROUND(ROUND(I64, 2)*H64, 2)</f>
        <v>0</v>
      </c>
      <c r="M64" s="4"/>
      <c r="N64" s="12"/>
    </row>
    <row r="65" spans="1:14" ht="18" outlineLevel="1" x14ac:dyDescent="0.3">
      <c r="A65" s="24" t="s">
        <v>132</v>
      </c>
      <c r="B65" s="17" t="s">
        <v>116</v>
      </c>
      <c r="C65" s="18" t="s">
        <v>117</v>
      </c>
      <c r="D65" s="19"/>
      <c r="E65" s="19" t="s">
        <v>130</v>
      </c>
      <c r="F65" s="19" t="s">
        <v>119</v>
      </c>
      <c r="G65" s="20">
        <v>1</v>
      </c>
      <c r="H65" s="55">
        <v>379.1</v>
      </c>
      <c r="I65" s="56">
        <f>IFERROR(ROUND(SUM(L66)/H65, 2),0)</f>
        <v>0</v>
      </c>
      <c r="J65" s="7"/>
      <c r="K65" s="6">
        <f>I65+ROUND(J65, 2)</f>
        <v>0</v>
      </c>
      <c r="L65" s="6">
        <f>ROUND(I65*H65, 2)</f>
        <v>0</v>
      </c>
      <c r="M65" s="6">
        <f>ROUND(H65*ROUND(J65, 2), 2)</f>
        <v>0</v>
      </c>
      <c r="N65" s="11">
        <f>L65+M65</f>
        <v>0</v>
      </c>
    </row>
    <row r="66" spans="1:14" ht="18" outlineLevel="1" x14ac:dyDescent="0.3">
      <c r="A66" s="24" t="s">
        <v>133</v>
      </c>
      <c r="B66" s="17"/>
      <c r="C66" s="21" t="s">
        <v>121</v>
      </c>
      <c r="D66" s="19"/>
      <c r="E66" s="19" t="s">
        <v>125</v>
      </c>
      <c r="F66" s="22" t="s">
        <v>119</v>
      </c>
      <c r="G66" s="23">
        <v>1</v>
      </c>
      <c r="H66" s="57">
        <v>379.1</v>
      </c>
      <c r="I66" s="58"/>
      <c r="J66" s="4"/>
      <c r="K66" s="4"/>
      <c r="L66" s="8">
        <f>ROUND(ROUND(I66, 2)*H66, 2)</f>
        <v>0</v>
      </c>
      <c r="M66" s="4"/>
      <c r="N66" s="12"/>
    </row>
    <row r="67" spans="1:14" ht="18" outlineLevel="1" x14ac:dyDescent="0.3">
      <c r="A67" s="24" t="s">
        <v>134</v>
      </c>
      <c r="B67" s="17" t="s">
        <v>116</v>
      </c>
      <c r="C67" s="18" t="s">
        <v>117</v>
      </c>
      <c r="D67" s="19"/>
      <c r="E67" s="19" t="s">
        <v>135</v>
      </c>
      <c r="F67" s="19" t="s">
        <v>119</v>
      </c>
      <c r="G67" s="20">
        <v>1</v>
      </c>
      <c r="H67" s="55">
        <v>58.5</v>
      </c>
      <c r="I67" s="56">
        <f>IFERROR(ROUND(SUM(L68)/H67, 2),0)</f>
        <v>0</v>
      </c>
      <c r="J67" s="7"/>
      <c r="K67" s="6">
        <f>I67+ROUND(J67, 2)</f>
        <v>0</v>
      </c>
      <c r="L67" s="6">
        <f>ROUND(I67*H67, 2)</f>
        <v>0</v>
      </c>
      <c r="M67" s="6">
        <f>ROUND(H67*ROUND(J67, 2), 2)</f>
        <v>0</v>
      </c>
      <c r="N67" s="11">
        <f>L67+M67</f>
        <v>0</v>
      </c>
    </row>
    <row r="68" spans="1:14" ht="18" outlineLevel="1" x14ac:dyDescent="0.3">
      <c r="A68" s="24" t="s">
        <v>136</v>
      </c>
      <c r="B68" s="17"/>
      <c r="C68" s="21" t="s">
        <v>121</v>
      </c>
      <c r="D68" s="19"/>
      <c r="E68" s="19" t="s">
        <v>122</v>
      </c>
      <c r="F68" s="22" t="s">
        <v>119</v>
      </c>
      <c r="G68" s="23">
        <v>1</v>
      </c>
      <c r="H68" s="57">
        <v>58.5</v>
      </c>
      <c r="I68" s="58"/>
      <c r="J68" s="4"/>
      <c r="K68" s="4"/>
      <c r="L68" s="8">
        <f>ROUND(ROUND(I68, 2)*H68, 2)</f>
        <v>0</v>
      </c>
      <c r="M68" s="4"/>
      <c r="N68" s="12"/>
    </row>
    <row r="69" spans="1:14" ht="18" outlineLevel="1" x14ac:dyDescent="0.3">
      <c r="A69" s="24" t="s">
        <v>137</v>
      </c>
      <c r="B69" s="17" t="s">
        <v>116</v>
      </c>
      <c r="C69" s="18" t="s">
        <v>117</v>
      </c>
      <c r="D69" s="19"/>
      <c r="E69" s="19" t="s">
        <v>135</v>
      </c>
      <c r="F69" s="19" t="s">
        <v>119</v>
      </c>
      <c r="G69" s="20">
        <v>1</v>
      </c>
      <c r="H69" s="55">
        <v>58.5</v>
      </c>
      <c r="I69" s="56">
        <f>IFERROR(ROUND(SUM(L70)/H69, 2),0)</f>
        <v>0</v>
      </c>
      <c r="J69" s="7"/>
      <c r="K69" s="6">
        <f>I69+ROUND(J69, 2)</f>
        <v>0</v>
      </c>
      <c r="L69" s="6">
        <f>ROUND(I69*H69, 2)</f>
        <v>0</v>
      </c>
      <c r="M69" s="6">
        <f>ROUND(H69*ROUND(J69, 2), 2)</f>
        <v>0</v>
      </c>
      <c r="N69" s="11">
        <f>L69+M69</f>
        <v>0</v>
      </c>
    </row>
    <row r="70" spans="1:14" ht="18" outlineLevel="1" x14ac:dyDescent="0.3">
      <c r="A70" s="24" t="s">
        <v>138</v>
      </c>
      <c r="B70" s="17"/>
      <c r="C70" s="21" t="s">
        <v>121</v>
      </c>
      <c r="D70" s="19"/>
      <c r="E70" s="19" t="s">
        <v>125</v>
      </c>
      <c r="F70" s="22" t="s">
        <v>119</v>
      </c>
      <c r="G70" s="23">
        <v>1</v>
      </c>
      <c r="H70" s="57">
        <v>58.5</v>
      </c>
      <c r="I70" s="58"/>
      <c r="J70" s="4"/>
      <c r="K70" s="4"/>
      <c r="L70" s="8">
        <f>ROUND(ROUND(I70, 2)*H70, 2)</f>
        <v>0</v>
      </c>
      <c r="M70" s="4"/>
      <c r="N70" s="12"/>
    </row>
    <row r="71" spans="1:14" ht="18" outlineLevel="1" x14ac:dyDescent="0.3">
      <c r="A71" s="24" t="s">
        <v>139</v>
      </c>
      <c r="B71" s="17" t="s">
        <v>116</v>
      </c>
      <c r="C71" s="18" t="s">
        <v>117</v>
      </c>
      <c r="D71" s="19"/>
      <c r="E71" s="19" t="s">
        <v>86</v>
      </c>
      <c r="F71" s="19" t="s">
        <v>119</v>
      </c>
      <c r="G71" s="20">
        <v>1</v>
      </c>
      <c r="H71" s="55">
        <v>1683</v>
      </c>
      <c r="I71" s="56">
        <f>IFERROR(ROUND(SUM(L72)/H71, 2),0)</f>
        <v>0</v>
      </c>
      <c r="J71" s="7"/>
      <c r="K71" s="6">
        <f>I71+ROUND(J71, 2)</f>
        <v>0</v>
      </c>
      <c r="L71" s="6">
        <f>ROUND(I71*H71, 2)</f>
        <v>0</v>
      </c>
      <c r="M71" s="6">
        <f>ROUND(H71*ROUND(J71, 2), 2)</f>
        <v>0</v>
      </c>
      <c r="N71" s="11">
        <f>L71+M71</f>
        <v>0</v>
      </c>
    </row>
    <row r="72" spans="1:14" ht="18" outlineLevel="1" x14ac:dyDescent="0.3">
      <c r="A72" s="24" t="s">
        <v>140</v>
      </c>
      <c r="B72" s="17"/>
      <c r="C72" s="21" t="s">
        <v>121</v>
      </c>
      <c r="D72" s="19"/>
      <c r="E72" s="19" t="s">
        <v>122</v>
      </c>
      <c r="F72" s="22" t="s">
        <v>119</v>
      </c>
      <c r="G72" s="23">
        <v>1</v>
      </c>
      <c r="H72" s="57">
        <v>1683</v>
      </c>
      <c r="I72" s="58"/>
      <c r="J72" s="4"/>
      <c r="K72" s="4"/>
      <c r="L72" s="8">
        <f>ROUND(ROUND(I72, 2)*H72, 2)</f>
        <v>0</v>
      </c>
      <c r="M72" s="4"/>
      <c r="N72" s="12"/>
    </row>
    <row r="73" spans="1:14" ht="18" outlineLevel="1" x14ac:dyDescent="0.3">
      <c r="A73" s="24" t="s">
        <v>141</v>
      </c>
      <c r="B73" s="17" t="s">
        <v>116</v>
      </c>
      <c r="C73" s="18" t="s">
        <v>117</v>
      </c>
      <c r="D73" s="19"/>
      <c r="E73" s="19" t="s">
        <v>86</v>
      </c>
      <c r="F73" s="19" t="s">
        <v>119</v>
      </c>
      <c r="G73" s="20">
        <v>1</v>
      </c>
      <c r="H73" s="55">
        <v>1683</v>
      </c>
      <c r="I73" s="56">
        <f>IFERROR(ROUND(SUM(L74)/H73, 2),0)</f>
        <v>0</v>
      </c>
      <c r="J73" s="7"/>
      <c r="K73" s="6">
        <f>I73+ROUND(J73, 2)</f>
        <v>0</v>
      </c>
      <c r="L73" s="6">
        <f>ROUND(I73*H73, 2)</f>
        <v>0</v>
      </c>
      <c r="M73" s="6">
        <f>ROUND(H73*ROUND(J73, 2), 2)</f>
        <v>0</v>
      </c>
      <c r="N73" s="11">
        <f>L73+M73</f>
        <v>0</v>
      </c>
    </row>
    <row r="74" spans="1:14" ht="18" outlineLevel="1" x14ac:dyDescent="0.3">
      <c r="A74" s="24" t="s">
        <v>142</v>
      </c>
      <c r="B74" s="17"/>
      <c r="C74" s="21" t="s">
        <v>121</v>
      </c>
      <c r="D74" s="19"/>
      <c r="E74" s="19" t="s">
        <v>125</v>
      </c>
      <c r="F74" s="22" t="s">
        <v>119</v>
      </c>
      <c r="G74" s="23">
        <v>1</v>
      </c>
      <c r="H74" s="57">
        <v>1683</v>
      </c>
      <c r="I74" s="58"/>
      <c r="J74" s="4"/>
      <c r="K74" s="4"/>
      <c r="L74" s="8">
        <f>ROUND(ROUND(I74, 2)*H74, 2)</f>
        <v>0</v>
      </c>
      <c r="M74" s="4"/>
      <c r="N74" s="12"/>
    </row>
    <row r="75" spans="1:14" ht="36" outlineLevel="1" x14ac:dyDescent="0.3">
      <c r="A75" s="24" t="s">
        <v>143</v>
      </c>
      <c r="B75" s="17" t="s">
        <v>116</v>
      </c>
      <c r="C75" s="18" t="s">
        <v>117</v>
      </c>
      <c r="D75" s="19"/>
      <c r="E75" s="19" t="s">
        <v>144</v>
      </c>
      <c r="F75" s="19" t="s">
        <v>119</v>
      </c>
      <c r="G75" s="20">
        <v>1</v>
      </c>
      <c r="H75" s="55">
        <v>84</v>
      </c>
      <c r="I75" s="56">
        <f>IFERROR(ROUND(SUM(L76)/H75, 2),0)</f>
        <v>0</v>
      </c>
      <c r="J75" s="7"/>
      <c r="K75" s="6">
        <f>I75+ROUND(J75, 2)</f>
        <v>0</v>
      </c>
      <c r="L75" s="6">
        <f>ROUND(I75*H75, 2)</f>
        <v>0</v>
      </c>
      <c r="M75" s="6">
        <f>ROUND(H75*ROUND(J75, 2), 2)</f>
        <v>0</v>
      </c>
      <c r="N75" s="11">
        <f>L75+M75</f>
        <v>0</v>
      </c>
    </row>
    <row r="76" spans="1:14" ht="18" outlineLevel="1" x14ac:dyDescent="0.3">
      <c r="A76" s="24" t="s">
        <v>145</v>
      </c>
      <c r="B76" s="17"/>
      <c r="C76" s="21" t="s">
        <v>121</v>
      </c>
      <c r="D76" s="19"/>
      <c r="E76" s="19" t="s">
        <v>125</v>
      </c>
      <c r="F76" s="22" t="s">
        <v>119</v>
      </c>
      <c r="G76" s="23">
        <v>1</v>
      </c>
      <c r="H76" s="57">
        <v>84</v>
      </c>
      <c r="I76" s="58"/>
      <c r="J76" s="4"/>
      <c r="K76" s="4"/>
      <c r="L76" s="8">
        <f>ROUND(ROUND(I76, 2)*H76, 2)</f>
        <v>0</v>
      </c>
      <c r="M76" s="4"/>
      <c r="N76" s="12"/>
    </row>
    <row r="77" spans="1:14" ht="18" outlineLevel="1" x14ac:dyDescent="0.3">
      <c r="A77" s="24" t="s">
        <v>146</v>
      </c>
      <c r="B77" s="17" t="s">
        <v>116</v>
      </c>
      <c r="C77" s="18" t="s">
        <v>117</v>
      </c>
      <c r="D77" s="19"/>
      <c r="E77" s="19" t="s">
        <v>147</v>
      </c>
      <c r="F77" s="19" t="s">
        <v>119</v>
      </c>
      <c r="G77" s="20">
        <v>1</v>
      </c>
      <c r="H77" s="55">
        <v>105</v>
      </c>
      <c r="I77" s="56">
        <f>IFERROR(ROUND(SUM(L78)/H77, 2),0)</f>
        <v>0</v>
      </c>
      <c r="J77" s="7"/>
      <c r="K77" s="6">
        <f>I77+ROUND(J77, 2)</f>
        <v>0</v>
      </c>
      <c r="L77" s="6">
        <f>ROUND(I77*H77, 2)</f>
        <v>0</v>
      </c>
      <c r="M77" s="6">
        <f>ROUND(H77*ROUND(J77, 2), 2)</f>
        <v>0</v>
      </c>
      <c r="N77" s="11">
        <f>L77+M77</f>
        <v>0</v>
      </c>
    </row>
    <row r="78" spans="1:14" ht="18" outlineLevel="1" x14ac:dyDescent="0.3">
      <c r="A78" s="24" t="s">
        <v>148</v>
      </c>
      <c r="B78" s="17"/>
      <c r="C78" s="21" t="s">
        <v>121</v>
      </c>
      <c r="D78" s="19"/>
      <c r="E78" s="19" t="s">
        <v>125</v>
      </c>
      <c r="F78" s="22" t="s">
        <v>119</v>
      </c>
      <c r="G78" s="23">
        <v>1</v>
      </c>
      <c r="H78" s="57">
        <v>105</v>
      </c>
      <c r="I78" s="58"/>
      <c r="J78" s="4"/>
      <c r="K78" s="4"/>
      <c r="L78" s="8">
        <f>ROUND(ROUND(I78, 2)*H78, 2)</f>
        <v>0</v>
      </c>
      <c r="M78" s="4"/>
      <c r="N78" s="12"/>
    </row>
    <row r="79" spans="1:14" ht="18" outlineLevel="1" x14ac:dyDescent="0.3">
      <c r="A79" s="24" t="s">
        <v>149</v>
      </c>
      <c r="B79" s="17" t="s">
        <v>116</v>
      </c>
      <c r="C79" s="18" t="s">
        <v>117</v>
      </c>
      <c r="D79" s="19"/>
      <c r="E79" s="19" t="s">
        <v>95</v>
      </c>
      <c r="F79" s="19" t="s">
        <v>119</v>
      </c>
      <c r="G79" s="20">
        <v>1</v>
      </c>
      <c r="H79" s="55">
        <v>606</v>
      </c>
      <c r="I79" s="56">
        <f>IFERROR(ROUND(SUM(L80)/H79, 2),0)</f>
        <v>0</v>
      </c>
      <c r="J79" s="7"/>
      <c r="K79" s="6">
        <f>I79+ROUND(J79, 2)</f>
        <v>0</v>
      </c>
      <c r="L79" s="6">
        <f>ROUND(I79*H79, 2)</f>
        <v>0</v>
      </c>
      <c r="M79" s="6">
        <f>ROUND(H79*ROUND(J79, 2), 2)</f>
        <v>0</v>
      </c>
      <c r="N79" s="11">
        <f>L79+M79</f>
        <v>0</v>
      </c>
    </row>
    <row r="80" spans="1:14" ht="18" outlineLevel="1" x14ac:dyDescent="0.3">
      <c r="A80" s="24" t="s">
        <v>150</v>
      </c>
      <c r="B80" s="17"/>
      <c r="C80" s="21" t="s">
        <v>121</v>
      </c>
      <c r="D80" s="19"/>
      <c r="E80" s="19" t="s">
        <v>122</v>
      </c>
      <c r="F80" s="22" t="s">
        <v>119</v>
      </c>
      <c r="G80" s="23">
        <v>1</v>
      </c>
      <c r="H80" s="57">
        <v>606</v>
      </c>
      <c r="I80" s="58"/>
      <c r="J80" s="4"/>
      <c r="K80" s="4"/>
      <c r="L80" s="8">
        <f>ROUND(ROUND(I80, 2)*H80, 2)</f>
        <v>0</v>
      </c>
      <c r="M80" s="4"/>
      <c r="N80" s="12"/>
    </row>
    <row r="81" spans="1:14" ht="18" outlineLevel="1" x14ac:dyDescent="0.3">
      <c r="A81" s="24" t="s">
        <v>151</v>
      </c>
      <c r="B81" s="17" t="s">
        <v>116</v>
      </c>
      <c r="C81" s="18" t="s">
        <v>117</v>
      </c>
      <c r="D81" s="19"/>
      <c r="E81" s="19" t="s">
        <v>95</v>
      </c>
      <c r="F81" s="19" t="s">
        <v>119</v>
      </c>
      <c r="G81" s="20">
        <v>1</v>
      </c>
      <c r="H81" s="55">
        <v>606</v>
      </c>
      <c r="I81" s="56">
        <f>IFERROR(ROUND(SUM(L82)/H81, 2),0)</f>
        <v>0</v>
      </c>
      <c r="J81" s="7"/>
      <c r="K81" s="6">
        <f>I81+ROUND(J81, 2)</f>
        <v>0</v>
      </c>
      <c r="L81" s="6">
        <f>ROUND(I81*H81, 2)</f>
        <v>0</v>
      </c>
      <c r="M81" s="6">
        <f>ROUND(H81*ROUND(J81, 2), 2)</f>
        <v>0</v>
      </c>
      <c r="N81" s="11">
        <f>L81+M81</f>
        <v>0</v>
      </c>
    </row>
    <row r="82" spans="1:14" ht="18" outlineLevel="1" x14ac:dyDescent="0.3">
      <c r="A82" s="24" t="s">
        <v>152</v>
      </c>
      <c r="B82" s="17"/>
      <c r="C82" s="21" t="s">
        <v>121</v>
      </c>
      <c r="D82" s="19"/>
      <c r="E82" s="19" t="s">
        <v>125</v>
      </c>
      <c r="F82" s="22" t="s">
        <v>119</v>
      </c>
      <c r="G82" s="23">
        <v>1</v>
      </c>
      <c r="H82" s="57">
        <v>606</v>
      </c>
      <c r="I82" s="58"/>
      <c r="J82" s="4"/>
      <c r="K82" s="4"/>
      <c r="L82" s="8">
        <f>ROUND(ROUND(I82, 2)*H82, 2)</f>
        <v>0</v>
      </c>
      <c r="M82" s="4"/>
      <c r="N82" s="12"/>
    </row>
    <row r="83" spans="1:14" ht="18" outlineLevel="1" x14ac:dyDescent="0.3">
      <c r="A83" s="24" t="s">
        <v>153</v>
      </c>
      <c r="B83" s="17" t="s">
        <v>116</v>
      </c>
      <c r="C83" s="18" t="s">
        <v>117</v>
      </c>
      <c r="D83" s="19"/>
      <c r="E83" s="19" t="s">
        <v>98</v>
      </c>
      <c r="F83" s="19" t="s">
        <v>119</v>
      </c>
      <c r="G83" s="20">
        <v>1</v>
      </c>
      <c r="H83" s="55">
        <v>33</v>
      </c>
      <c r="I83" s="56">
        <f>IFERROR(ROUND(SUM(L84)/H83, 2),0)</f>
        <v>0</v>
      </c>
      <c r="J83" s="7"/>
      <c r="K83" s="6">
        <f>I83+ROUND(J83, 2)</f>
        <v>0</v>
      </c>
      <c r="L83" s="6">
        <f>ROUND(I83*H83, 2)</f>
        <v>0</v>
      </c>
      <c r="M83" s="6">
        <f>ROUND(H83*ROUND(J83, 2), 2)</f>
        <v>0</v>
      </c>
      <c r="N83" s="11">
        <f>L83+M83</f>
        <v>0</v>
      </c>
    </row>
    <row r="84" spans="1:14" ht="18" outlineLevel="1" x14ac:dyDescent="0.3">
      <c r="A84" s="24" t="s">
        <v>154</v>
      </c>
      <c r="B84" s="17"/>
      <c r="C84" s="21" t="s">
        <v>121</v>
      </c>
      <c r="D84" s="19"/>
      <c r="E84" s="19" t="s">
        <v>122</v>
      </c>
      <c r="F84" s="22" t="s">
        <v>119</v>
      </c>
      <c r="G84" s="23">
        <v>1</v>
      </c>
      <c r="H84" s="57">
        <v>33</v>
      </c>
      <c r="I84" s="58"/>
      <c r="J84" s="4"/>
      <c r="K84" s="4"/>
      <c r="L84" s="8">
        <f>ROUND(ROUND(I84, 2)*H84, 2)</f>
        <v>0</v>
      </c>
      <c r="M84" s="4"/>
      <c r="N84" s="12"/>
    </row>
    <row r="85" spans="1:14" ht="18" outlineLevel="1" x14ac:dyDescent="0.3">
      <c r="A85" s="24" t="s">
        <v>155</v>
      </c>
      <c r="B85" s="17" t="s">
        <v>116</v>
      </c>
      <c r="C85" s="18" t="s">
        <v>117</v>
      </c>
      <c r="D85" s="19"/>
      <c r="E85" s="19" t="s">
        <v>98</v>
      </c>
      <c r="F85" s="19" t="s">
        <v>119</v>
      </c>
      <c r="G85" s="20">
        <v>1</v>
      </c>
      <c r="H85" s="55">
        <v>33</v>
      </c>
      <c r="I85" s="56">
        <f>IFERROR(ROUND(SUM(L86)/H85, 2),0)</f>
        <v>0</v>
      </c>
      <c r="J85" s="7"/>
      <c r="K85" s="6">
        <f>I85+ROUND(J85, 2)</f>
        <v>0</v>
      </c>
      <c r="L85" s="6">
        <f>ROUND(I85*H85, 2)</f>
        <v>0</v>
      </c>
      <c r="M85" s="6">
        <f>ROUND(H85*ROUND(J85, 2), 2)</f>
        <v>0</v>
      </c>
      <c r="N85" s="11">
        <f>L85+M85</f>
        <v>0</v>
      </c>
    </row>
    <row r="86" spans="1:14" ht="18" outlineLevel="1" x14ac:dyDescent="0.3">
      <c r="A86" s="24" t="s">
        <v>156</v>
      </c>
      <c r="B86" s="17"/>
      <c r="C86" s="21" t="s">
        <v>121</v>
      </c>
      <c r="D86" s="19"/>
      <c r="E86" s="19" t="s">
        <v>125</v>
      </c>
      <c r="F86" s="22" t="s">
        <v>119</v>
      </c>
      <c r="G86" s="23">
        <v>1</v>
      </c>
      <c r="H86" s="57">
        <v>33</v>
      </c>
      <c r="I86" s="58"/>
      <c r="J86" s="4"/>
      <c r="K86" s="4"/>
      <c r="L86" s="8">
        <f>ROUND(ROUND(I86, 2)*H86, 2)</f>
        <v>0</v>
      </c>
      <c r="M86" s="4"/>
      <c r="N86" s="12"/>
    </row>
    <row r="87" spans="1:14" ht="36" outlineLevel="1" x14ac:dyDescent="0.3">
      <c r="A87" s="24" t="s">
        <v>157</v>
      </c>
      <c r="B87" s="17" t="s">
        <v>158</v>
      </c>
      <c r="C87" s="18" t="s">
        <v>159</v>
      </c>
      <c r="D87" s="19"/>
      <c r="E87" s="19" t="s">
        <v>118</v>
      </c>
      <c r="F87" s="19" t="s">
        <v>119</v>
      </c>
      <c r="G87" s="20">
        <v>1</v>
      </c>
      <c r="H87" s="55">
        <v>3012</v>
      </c>
      <c r="I87" s="56">
        <f>IFERROR(ROUND(SUM(L88)/H87, 2),0)</f>
        <v>0</v>
      </c>
      <c r="J87" s="7"/>
      <c r="K87" s="6">
        <f>I87+ROUND(J87, 2)</f>
        <v>0</v>
      </c>
      <c r="L87" s="6">
        <f>ROUND(I87*H87, 2)</f>
        <v>0</v>
      </c>
      <c r="M87" s="6">
        <f>ROUND(H87*ROUND(J87, 2), 2)</f>
        <v>0</v>
      </c>
      <c r="N87" s="11">
        <f>L87+M87</f>
        <v>0</v>
      </c>
    </row>
    <row r="88" spans="1:14" ht="36" outlineLevel="1" x14ac:dyDescent="0.3">
      <c r="A88" s="24" t="s">
        <v>160</v>
      </c>
      <c r="B88" s="17"/>
      <c r="C88" s="21" t="s">
        <v>161</v>
      </c>
      <c r="D88" s="19"/>
      <c r="E88" s="19" t="s">
        <v>162</v>
      </c>
      <c r="F88" s="22" t="s">
        <v>119</v>
      </c>
      <c r="G88" s="23">
        <v>1</v>
      </c>
      <c r="H88" s="57">
        <v>3012</v>
      </c>
      <c r="I88" s="58"/>
      <c r="J88" s="4"/>
      <c r="K88" s="4"/>
      <c r="L88" s="8">
        <f>ROUND(ROUND(I88, 2)*H88, 2)</f>
        <v>0</v>
      </c>
      <c r="M88" s="4"/>
      <c r="N88" s="12"/>
    </row>
    <row r="89" spans="1:14" ht="36" outlineLevel="1" x14ac:dyDescent="0.3">
      <c r="A89" s="24" t="s">
        <v>163</v>
      </c>
      <c r="B89" s="17" t="s">
        <v>158</v>
      </c>
      <c r="C89" s="18" t="s">
        <v>159</v>
      </c>
      <c r="D89" s="19"/>
      <c r="E89" s="19" t="s">
        <v>164</v>
      </c>
      <c r="F89" s="19" t="s">
        <v>119</v>
      </c>
      <c r="G89" s="20">
        <v>1</v>
      </c>
      <c r="H89" s="55">
        <v>2073</v>
      </c>
      <c r="I89" s="56">
        <f>IFERROR(ROUND(SUM(L90)/H89, 2),0)</f>
        <v>0</v>
      </c>
      <c r="J89" s="7"/>
      <c r="K89" s="6">
        <f>I89+ROUND(J89, 2)</f>
        <v>0</v>
      </c>
      <c r="L89" s="6">
        <f>ROUND(I89*H89, 2)</f>
        <v>0</v>
      </c>
      <c r="M89" s="6">
        <f>ROUND(H89*ROUND(J89, 2), 2)</f>
        <v>0</v>
      </c>
      <c r="N89" s="11">
        <f>L89+M89</f>
        <v>0</v>
      </c>
    </row>
    <row r="90" spans="1:14" ht="18" outlineLevel="1" x14ac:dyDescent="0.3">
      <c r="A90" s="24" t="s">
        <v>165</v>
      </c>
      <c r="B90" s="17"/>
      <c r="C90" s="21" t="s">
        <v>161</v>
      </c>
      <c r="D90" s="19"/>
      <c r="E90" s="19"/>
      <c r="F90" s="22" t="s">
        <v>119</v>
      </c>
      <c r="G90" s="23">
        <v>1</v>
      </c>
      <c r="H90" s="57">
        <v>2073</v>
      </c>
      <c r="I90" s="58"/>
      <c r="J90" s="4"/>
      <c r="K90" s="4"/>
      <c r="L90" s="8">
        <f>ROUND(ROUND(I90, 2)*H90, 2)</f>
        <v>0</v>
      </c>
      <c r="M90" s="4"/>
      <c r="N90" s="12"/>
    </row>
    <row r="91" spans="1:14" ht="72" outlineLevel="1" x14ac:dyDescent="0.3">
      <c r="A91" s="24" t="s">
        <v>166</v>
      </c>
      <c r="B91" s="17" t="s">
        <v>158</v>
      </c>
      <c r="C91" s="18" t="s">
        <v>159</v>
      </c>
      <c r="D91" s="19"/>
      <c r="E91" s="19" t="s">
        <v>167</v>
      </c>
      <c r="F91" s="19" t="s">
        <v>119</v>
      </c>
      <c r="G91" s="20">
        <v>1</v>
      </c>
      <c r="H91" s="55">
        <v>3696</v>
      </c>
      <c r="I91" s="56">
        <f>IFERROR(ROUND(SUM(L92)/H91, 2),0)</f>
        <v>0</v>
      </c>
      <c r="J91" s="7"/>
      <c r="K91" s="6">
        <f>I91+ROUND(J91, 2)</f>
        <v>0</v>
      </c>
      <c r="L91" s="6">
        <f>ROUND(I91*H91, 2)</f>
        <v>0</v>
      </c>
      <c r="M91" s="6">
        <f>ROUND(H91*ROUND(J91, 2), 2)</f>
        <v>0</v>
      </c>
      <c r="N91" s="11">
        <f>L91+M91</f>
        <v>0</v>
      </c>
    </row>
    <row r="92" spans="1:14" ht="18" outlineLevel="1" x14ac:dyDescent="0.3">
      <c r="A92" s="24" t="s">
        <v>168</v>
      </c>
      <c r="B92" s="17"/>
      <c r="C92" s="21" t="s">
        <v>161</v>
      </c>
      <c r="D92" s="19"/>
      <c r="E92" s="19" t="s">
        <v>169</v>
      </c>
      <c r="F92" s="22" t="s">
        <v>119</v>
      </c>
      <c r="G92" s="23">
        <v>1</v>
      </c>
      <c r="H92" s="57">
        <v>3696</v>
      </c>
      <c r="I92" s="58"/>
      <c r="J92" s="4"/>
      <c r="K92" s="4"/>
      <c r="L92" s="8">
        <f>ROUND(ROUND(I92, 2)*H92, 2)</f>
        <v>0</v>
      </c>
      <c r="M92" s="4"/>
      <c r="N92" s="12"/>
    </row>
    <row r="93" spans="1:14" ht="36" outlineLevel="1" x14ac:dyDescent="0.3">
      <c r="A93" s="24" t="s">
        <v>170</v>
      </c>
      <c r="B93" s="17" t="s">
        <v>158</v>
      </c>
      <c r="C93" s="18" t="s">
        <v>159</v>
      </c>
      <c r="D93" s="19"/>
      <c r="E93" s="19" t="s">
        <v>86</v>
      </c>
      <c r="F93" s="19" t="s">
        <v>119</v>
      </c>
      <c r="G93" s="20">
        <v>1</v>
      </c>
      <c r="H93" s="55">
        <v>2456.9</v>
      </c>
      <c r="I93" s="56">
        <f>IFERROR(ROUND(SUM(L94)/H93, 2),0)</f>
        <v>0</v>
      </c>
      <c r="J93" s="7"/>
      <c r="K93" s="6">
        <f>I93+ROUND(J93, 2)</f>
        <v>0</v>
      </c>
      <c r="L93" s="6">
        <f>ROUND(I93*H93, 2)</f>
        <v>0</v>
      </c>
      <c r="M93" s="6">
        <f>ROUND(H93*ROUND(J93, 2), 2)</f>
        <v>0</v>
      </c>
      <c r="N93" s="11">
        <f>L93+M93</f>
        <v>0</v>
      </c>
    </row>
    <row r="94" spans="1:14" ht="36" outlineLevel="1" x14ac:dyDescent="0.3">
      <c r="A94" s="24" t="s">
        <v>171</v>
      </c>
      <c r="B94" s="17"/>
      <c r="C94" s="21" t="s">
        <v>161</v>
      </c>
      <c r="D94" s="19"/>
      <c r="E94" s="19" t="s">
        <v>172</v>
      </c>
      <c r="F94" s="22" t="s">
        <v>119</v>
      </c>
      <c r="G94" s="23">
        <v>1</v>
      </c>
      <c r="H94" s="57">
        <v>2456.9</v>
      </c>
      <c r="I94" s="58"/>
      <c r="J94" s="4"/>
      <c r="K94" s="4"/>
      <c r="L94" s="8">
        <f>ROUND(ROUND(I94, 2)*H94, 2)</f>
        <v>0</v>
      </c>
      <c r="M94" s="4"/>
      <c r="N94" s="12"/>
    </row>
    <row r="95" spans="1:14" ht="18" outlineLevel="1" x14ac:dyDescent="0.3">
      <c r="A95" s="24" t="s">
        <v>173</v>
      </c>
      <c r="B95" s="17" t="s">
        <v>174</v>
      </c>
      <c r="C95" s="18" t="s">
        <v>175</v>
      </c>
      <c r="D95" s="19"/>
      <c r="E95" s="19" t="s">
        <v>176</v>
      </c>
      <c r="F95" s="19" t="s">
        <v>40</v>
      </c>
      <c r="G95" s="20">
        <v>1</v>
      </c>
      <c r="H95" s="55">
        <v>328</v>
      </c>
      <c r="I95" s="56">
        <f>IFERROR(ROUND(SUM(L96)/H95, 2),0)</f>
        <v>0</v>
      </c>
      <c r="J95" s="7"/>
      <c r="K95" s="6">
        <f>I95+ROUND(J95, 2)</f>
        <v>0</v>
      </c>
      <c r="L95" s="6">
        <f>ROUND(I95*H95, 2)</f>
        <v>0</v>
      </c>
      <c r="M95" s="6">
        <f>ROUND(H95*ROUND(J95, 2), 2)</f>
        <v>0</v>
      </c>
      <c r="N95" s="11">
        <f>L95+M95</f>
        <v>0</v>
      </c>
    </row>
    <row r="96" spans="1:14" ht="36" outlineLevel="1" x14ac:dyDescent="0.3">
      <c r="A96" s="24" t="s">
        <v>177</v>
      </c>
      <c r="B96" s="17"/>
      <c r="C96" s="21" t="s">
        <v>178</v>
      </c>
      <c r="D96" s="19"/>
      <c r="E96" s="19" t="s">
        <v>179</v>
      </c>
      <c r="F96" s="22" t="s">
        <v>40</v>
      </c>
      <c r="G96" s="23">
        <v>1.02</v>
      </c>
      <c r="H96" s="57">
        <v>334.56</v>
      </c>
      <c r="I96" s="58"/>
      <c r="J96" s="4"/>
      <c r="K96" s="4"/>
      <c r="L96" s="8">
        <f>ROUND(ROUND(I96, 2)*H96, 2)</f>
        <v>0</v>
      </c>
      <c r="M96" s="4"/>
      <c r="N96" s="12"/>
    </row>
    <row r="97" spans="1:14" ht="18" outlineLevel="1" x14ac:dyDescent="0.3">
      <c r="A97" s="24" t="s">
        <v>180</v>
      </c>
      <c r="B97" s="17" t="s">
        <v>174</v>
      </c>
      <c r="C97" s="18" t="s">
        <v>175</v>
      </c>
      <c r="D97" s="19"/>
      <c r="E97" s="19" t="s">
        <v>181</v>
      </c>
      <c r="F97" s="19" t="s">
        <v>40</v>
      </c>
      <c r="G97" s="20">
        <v>1</v>
      </c>
      <c r="H97" s="55">
        <v>39</v>
      </c>
      <c r="I97" s="56">
        <f>IFERROR(ROUND(SUM(L98)/H97, 2),0)</f>
        <v>0</v>
      </c>
      <c r="J97" s="7"/>
      <c r="K97" s="6">
        <f>I97+ROUND(J97, 2)</f>
        <v>0</v>
      </c>
      <c r="L97" s="6">
        <f>ROUND(I97*H97, 2)</f>
        <v>0</v>
      </c>
      <c r="M97" s="6">
        <f>ROUND(H97*ROUND(J97, 2), 2)</f>
        <v>0</v>
      </c>
      <c r="N97" s="11">
        <f>L97+M97</f>
        <v>0</v>
      </c>
    </row>
    <row r="98" spans="1:14" ht="36" outlineLevel="1" x14ac:dyDescent="0.3">
      <c r="A98" s="24" t="s">
        <v>182</v>
      </c>
      <c r="B98" s="17"/>
      <c r="C98" s="21" t="s">
        <v>178</v>
      </c>
      <c r="D98" s="19"/>
      <c r="E98" s="19" t="s">
        <v>183</v>
      </c>
      <c r="F98" s="22" t="s">
        <v>40</v>
      </c>
      <c r="G98" s="23">
        <v>1.02</v>
      </c>
      <c r="H98" s="57">
        <v>39.78</v>
      </c>
      <c r="I98" s="58"/>
      <c r="J98" s="4"/>
      <c r="K98" s="4"/>
      <c r="L98" s="8">
        <f>ROUND(ROUND(I98, 2)*H98, 2)</f>
        <v>0</v>
      </c>
      <c r="M98" s="4"/>
      <c r="N98" s="12"/>
    </row>
    <row r="99" spans="1:14" ht="18" outlineLevel="1" x14ac:dyDescent="0.3">
      <c r="A99" s="24" t="s">
        <v>184</v>
      </c>
      <c r="B99" s="17" t="s">
        <v>174</v>
      </c>
      <c r="C99" s="18" t="s">
        <v>175</v>
      </c>
      <c r="D99" s="19"/>
      <c r="E99" s="19" t="s">
        <v>185</v>
      </c>
      <c r="F99" s="19" t="s">
        <v>40</v>
      </c>
      <c r="G99" s="20">
        <v>1</v>
      </c>
      <c r="H99" s="55">
        <v>19.670000000000002</v>
      </c>
      <c r="I99" s="56">
        <f>IFERROR(ROUND(SUM(L100)/H99, 2),0)</f>
        <v>0</v>
      </c>
      <c r="J99" s="7"/>
      <c r="K99" s="6">
        <f>I99+ROUND(J99, 2)</f>
        <v>0</v>
      </c>
      <c r="L99" s="6">
        <f>ROUND(I99*H99, 2)</f>
        <v>0</v>
      </c>
      <c r="M99" s="6">
        <f>ROUND(H99*ROUND(J99, 2), 2)</f>
        <v>0</v>
      </c>
      <c r="N99" s="11">
        <f>L99+M99</f>
        <v>0</v>
      </c>
    </row>
    <row r="100" spans="1:14" ht="36" outlineLevel="1" x14ac:dyDescent="0.3">
      <c r="A100" s="24" t="s">
        <v>186</v>
      </c>
      <c r="B100" s="17"/>
      <c r="C100" s="21" t="s">
        <v>178</v>
      </c>
      <c r="D100" s="19"/>
      <c r="E100" s="19" t="s">
        <v>179</v>
      </c>
      <c r="F100" s="22" t="s">
        <v>40</v>
      </c>
      <c r="G100" s="23">
        <v>1.02</v>
      </c>
      <c r="H100" s="57">
        <v>20.062999999999999</v>
      </c>
      <c r="I100" s="58"/>
      <c r="J100" s="4"/>
      <c r="K100" s="4"/>
      <c r="L100" s="8">
        <f>ROUND(ROUND(I100, 2)*H100, 2)</f>
        <v>0</v>
      </c>
      <c r="M100" s="4"/>
      <c r="N100" s="12"/>
    </row>
    <row r="101" spans="1:14" ht="18" outlineLevel="1" x14ac:dyDescent="0.3">
      <c r="A101" s="24" t="s">
        <v>187</v>
      </c>
      <c r="B101" s="17" t="s">
        <v>174</v>
      </c>
      <c r="C101" s="18" t="s">
        <v>175</v>
      </c>
      <c r="D101" s="19"/>
      <c r="E101" s="19" t="s">
        <v>188</v>
      </c>
      <c r="F101" s="19" t="s">
        <v>40</v>
      </c>
      <c r="G101" s="20">
        <v>1</v>
      </c>
      <c r="H101" s="55">
        <v>46</v>
      </c>
      <c r="I101" s="56">
        <f>IFERROR(ROUND(SUM(L102)/H101, 2),0)</f>
        <v>0</v>
      </c>
      <c r="J101" s="7"/>
      <c r="K101" s="6">
        <f>I101+ROUND(J101, 2)</f>
        <v>0</v>
      </c>
      <c r="L101" s="6">
        <f>ROUND(I101*H101, 2)</f>
        <v>0</v>
      </c>
      <c r="M101" s="6">
        <f>ROUND(H101*ROUND(J101, 2), 2)</f>
        <v>0</v>
      </c>
      <c r="N101" s="11">
        <f>L101+M101</f>
        <v>0</v>
      </c>
    </row>
    <row r="102" spans="1:14" ht="36" outlineLevel="1" x14ac:dyDescent="0.3">
      <c r="A102" s="24" t="s">
        <v>189</v>
      </c>
      <c r="B102" s="17"/>
      <c r="C102" s="21" t="s">
        <v>178</v>
      </c>
      <c r="D102" s="19"/>
      <c r="E102" s="19" t="s">
        <v>183</v>
      </c>
      <c r="F102" s="22" t="s">
        <v>40</v>
      </c>
      <c r="G102" s="23">
        <v>1.02</v>
      </c>
      <c r="H102" s="57">
        <v>46.92</v>
      </c>
      <c r="I102" s="58"/>
      <c r="J102" s="4"/>
      <c r="K102" s="4"/>
      <c r="L102" s="8">
        <f>ROUND(ROUND(I102, 2)*H102, 2)</f>
        <v>0</v>
      </c>
      <c r="M102" s="4"/>
      <c r="N102" s="12"/>
    </row>
    <row r="103" spans="1:14" ht="18" outlineLevel="1" x14ac:dyDescent="0.3">
      <c r="A103" s="24" t="s">
        <v>190</v>
      </c>
      <c r="B103" s="17" t="s">
        <v>174</v>
      </c>
      <c r="C103" s="18" t="s">
        <v>175</v>
      </c>
      <c r="D103" s="19"/>
      <c r="E103" s="19" t="s">
        <v>191</v>
      </c>
      <c r="F103" s="19" t="s">
        <v>40</v>
      </c>
      <c r="G103" s="20">
        <v>1</v>
      </c>
      <c r="H103" s="55">
        <v>11</v>
      </c>
      <c r="I103" s="56">
        <f>IFERROR(ROUND(SUM(L104)/H103, 2),0)</f>
        <v>0</v>
      </c>
      <c r="J103" s="7"/>
      <c r="K103" s="6">
        <f>I103+ROUND(J103, 2)</f>
        <v>0</v>
      </c>
      <c r="L103" s="6">
        <f>ROUND(I103*H103, 2)</f>
        <v>0</v>
      </c>
      <c r="M103" s="6">
        <f>ROUND(H103*ROUND(J103, 2), 2)</f>
        <v>0</v>
      </c>
      <c r="N103" s="11">
        <f>L103+M103</f>
        <v>0</v>
      </c>
    </row>
    <row r="104" spans="1:14" ht="36" outlineLevel="1" x14ac:dyDescent="0.3">
      <c r="A104" s="24" t="s">
        <v>192</v>
      </c>
      <c r="B104" s="17"/>
      <c r="C104" s="21" t="s">
        <v>178</v>
      </c>
      <c r="D104" s="19"/>
      <c r="E104" s="19" t="s">
        <v>179</v>
      </c>
      <c r="F104" s="22" t="s">
        <v>40</v>
      </c>
      <c r="G104" s="23">
        <v>1.02</v>
      </c>
      <c r="H104" s="57">
        <v>11.22</v>
      </c>
      <c r="I104" s="58"/>
      <c r="J104" s="4"/>
      <c r="K104" s="4"/>
      <c r="L104" s="8">
        <f>ROUND(ROUND(I104, 2)*H104, 2)</f>
        <v>0</v>
      </c>
      <c r="M104" s="4"/>
      <c r="N104" s="12"/>
    </row>
    <row r="105" spans="1:14" ht="18" outlineLevel="1" x14ac:dyDescent="0.3">
      <c r="A105" s="24" t="s">
        <v>193</v>
      </c>
      <c r="B105" s="17" t="s">
        <v>174</v>
      </c>
      <c r="C105" s="18" t="s">
        <v>175</v>
      </c>
      <c r="D105" s="19"/>
      <c r="E105" s="19" t="s">
        <v>86</v>
      </c>
      <c r="F105" s="19" t="s">
        <v>40</v>
      </c>
      <c r="G105" s="20">
        <v>1</v>
      </c>
      <c r="H105" s="55">
        <v>352</v>
      </c>
      <c r="I105" s="56">
        <f>IFERROR(ROUND(SUM(L106)/H105, 2),0)</f>
        <v>0</v>
      </c>
      <c r="J105" s="7"/>
      <c r="K105" s="6">
        <f>I105+ROUND(J105, 2)</f>
        <v>0</v>
      </c>
      <c r="L105" s="6">
        <f>ROUND(I105*H105, 2)</f>
        <v>0</v>
      </c>
      <c r="M105" s="6">
        <f>ROUND(H105*ROUND(J105, 2), 2)</f>
        <v>0</v>
      </c>
      <c r="N105" s="11">
        <f>L105+M105</f>
        <v>0</v>
      </c>
    </row>
    <row r="106" spans="1:14" ht="36" outlineLevel="1" x14ac:dyDescent="0.3">
      <c r="A106" s="24" t="s">
        <v>194</v>
      </c>
      <c r="B106" s="17"/>
      <c r="C106" s="21" t="s">
        <v>178</v>
      </c>
      <c r="D106" s="19"/>
      <c r="E106" s="19" t="s">
        <v>179</v>
      </c>
      <c r="F106" s="22" t="s">
        <v>40</v>
      </c>
      <c r="G106" s="23">
        <v>1.02</v>
      </c>
      <c r="H106" s="57">
        <v>359.04</v>
      </c>
      <c r="I106" s="58"/>
      <c r="J106" s="4"/>
      <c r="K106" s="4"/>
      <c r="L106" s="8">
        <f>ROUND(ROUND(I106, 2)*H106, 2)</f>
        <v>0</v>
      </c>
      <c r="M106" s="4"/>
      <c r="N106" s="12"/>
    </row>
    <row r="107" spans="1:14" ht="18" outlineLevel="1" x14ac:dyDescent="0.3">
      <c r="A107" s="24" t="s">
        <v>195</v>
      </c>
      <c r="B107" s="17" t="s">
        <v>174</v>
      </c>
      <c r="C107" s="18" t="s">
        <v>175</v>
      </c>
      <c r="D107" s="19"/>
      <c r="E107" s="19" t="s">
        <v>89</v>
      </c>
      <c r="F107" s="19" t="s">
        <v>40</v>
      </c>
      <c r="G107" s="20">
        <v>1</v>
      </c>
      <c r="H107" s="55">
        <v>58</v>
      </c>
      <c r="I107" s="56">
        <f>IFERROR(ROUND(SUM(L108)/H107, 2),0)</f>
        <v>0</v>
      </c>
      <c r="J107" s="7"/>
      <c r="K107" s="6">
        <f>I107+ROUND(J107, 2)</f>
        <v>0</v>
      </c>
      <c r="L107" s="6">
        <f>ROUND(I107*H107, 2)</f>
        <v>0</v>
      </c>
      <c r="M107" s="6">
        <f>ROUND(H107*ROUND(J107, 2), 2)</f>
        <v>0</v>
      </c>
      <c r="N107" s="11">
        <f>L107+M107</f>
        <v>0</v>
      </c>
    </row>
    <row r="108" spans="1:14" ht="36" outlineLevel="1" x14ac:dyDescent="0.3">
      <c r="A108" s="24" t="s">
        <v>196</v>
      </c>
      <c r="B108" s="17"/>
      <c r="C108" s="21" t="s">
        <v>178</v>
      </c>
      <c r="D108" s="19"/>
      <c r="E108" s="19" t="s">
        <v>183</v>
      </c>
      <c r="F108" s="22" t="s">
        <v>40</v>
      </c>
      <c r="G108" s="23">
        <v>1.02</v>
      </c>
      <c r="H108" s="57">
        <v>59.16</v>
      </c>
      <c r="I108" s="58"/>
      <c r="J108" s="4"/>
      <c r="K108" s="4"/>
      <c r="L108" s="8">
        <f>ROUND(ROUND(I108, 2)*H108, 2)</f>
        <v>0</v>
      </c>
      <c r="M108" s="4"/>
      <c r="N108" s="12"/>
    </row>
    <row r="109" spans="1:14" ht="18" outlineLevel="1" x14ac:dyDescent="0.3">
      <c r="A109" s="24" t="s">
        <v>197</v>
      </c>
      <c r="B109" s="17" t="s">
        <v>174</v>
      </c>
      <c r="C109" s="18" t="s">
        <v>175</v>
      </c>
      <c r="D109" s="19"/>
      <c r="E109" s="19" t="s">
        <v>92</v>
      </c>
      <c r="F109" s="19" t="s">
        <v>40</v>
      </c>
      <c r="G109" s="20">
        <v>1</v>
      </c>
      <c r="H109" s="55">
        <v>24.44</v>
      </c>
      <c r="I109" s="56">
        <f>IFERROR(ROUND(SUM(L110)/H109, 2),0)</f>
        <v>0</v>
      </c>
      <c r="J109" s="7"/>
      <c r="K109" s="6">
        <f>I109+ROUND(J109, 2)</f>
        <v>0</v>
      </c>
      <c r="L109" s="6">
        <f>ROUND(I109*H109, 2)</f>
        <v>0</v>
      </c>
      <c r="M109" s="6">
        <f>ROUND(H109*ROUND(J109, 2), 2)</f>
        <v>0</v>
      </c>
      <c r="N109" s="11">
        <f>L109+M109</f>
        <v>0</v>
      </c>
    </row>
    <row r="110" spans="1:14" ht="36" outlineLevel="1" x14ac:dyDescent="0.3">
      <c r="A110" s="24" t="s">
        <v>198</v>
      </c>
      <c r="B110" s="17"/>
      <c r="C110" s="21" t="s">
        <v>178</v>
      </c>
      <c r="D110" s="19"/>
      <c r="E110" s="19" t="s">
        <v>179</v>
      </c>
      <c r="F110" s="22" t="s">
        <v>40</v>
      </c>
      <c r="G110" s="23">
        <v>1.02</v>
      </c>
      <c r="H110" s="57">
        <v>24.928999999999998</v>
      </c>
      <c r="I110" s="58"/>
      <c r="J110" s="4"/>
      <c r="K110" s="4"/>
      <c r="L110" s="8">
        <f>ROUND(ROUND(I110, 2)*H110, 2)</f>
        <v>0</v>
      </c>
      <c r="M110" s="4"/>
      <c r="N110" s="12"/>
    </row>
    <row r="111" spans="1:14" ht="18" outlineLevel="1" x14ac:dyDescent="0.3">
      <c r="A111" s="24" t="s">
        <v>199</v>
      </c>
      <c r="B111" s="17" t="s">
        <v>174</v>
      </c>
      <c r="C111" s="18" t="s">
        <v>175</v>
      </c>
      <c r="D111" s="19"/>
      <c r="E111" s="19" t="s">
        <v>95</v>
      </c>
      <c r="F111" s="19" t="s">
        <v>40</v>
      </c>
      <c r="G111" s="20">
        <v>1</v>
      </c>
      <c r="H111" s="55">
        <v>73</v>
      </c>
      <c r="I111" s="56">
        <f>IFERROR(ROUND(SUM(L112)/H111, 2),0)</f>
        <v>0</v>
      </c>
      <c r="J111" s="7"/>
      <c r="K111" s="6">
        <f>I111+ROUND(J111, 2)</f>
        <v>0</v>
      </c>
      <c r="L111" s="6">
        <f>ROUND(I111*H111, 2)</f>
        <v>0</v>
      </c>
      <c r="M111" s="6">
        <f>ROUND(H111*ROUND(J111, 2), 2)</f>
        <v>0</v>
      </c>
      <c r="N111" s="11">
        <f>L111+M111</f>
        <v>0</v>
      </c>
    </row>
    <row r="112" spans="1:14" ht="36" outlineLevel="1" x14ac:dyDescent="0.3">
      <c r="A112" s="24" t="s">
        <v>200</v>
      </c>
      <c r="B112" s="17"/>
      <c r="C112" s="21" t="s">
        <v>178</v>
      </c>
      <c r="D112" s="19"/>
      <c r="E112" s="19" t="s">
        <v>183</v>
      </c>
      <c r="F112" s="22" t="s">
        <v>40</v>
      </c>
      <c r="G112" s="23">
        <v>1.02</v>
      </c>
      <c r="H112" s="57">
        <v>74.459999999999994</v>
      </c>
      <c r="I112" s="58"/>
      <c r="J112" s="4"/>
      <c r="K112" s="4"/>
      <c r="L112" s="8">
        <f>ROUND(ROUND(I112, 2)*H112, 2)</f>
        <v>0</v>
      </c>
      <c r="M112" s="4"/>
      <c r="N112" s="12"/>
    </row>
    <row r="113" spans="1:14" ht="18" outlineLevel="1" x14ac:dyDescent="0.3">
      <c r="A113" s="24" t="s">
        <v>201</v>
      </c>
      <c r="B113" s="17" t="s">
        <v>174</v>
      </c>
      <c r="C113" s="18" t="s">
        <v>175</v>
      </c>
      <c r="D113" s="19"/>
      <c r="E113" s="19" t="s">
        <v>202</v>
      </c>
      <c r="F113" s="19" t="s">
        <v>40</v>
      </c>
      <c r="G113" s="20">
        <v>1</v>
      </c>
      <c r="H113" s="55">
        <v>6</v>
      </c>
      <c r="I113" s="56">
        <f>IFERROR(ROUND(SUM(L114)/H113, 2),0)</f>
        <v>0</v>
      </c>
      <c r="J113" s="7"/>
      <c r="K113" s="6">
        <f>I113+ROUND(J113, 2)</f>
        <v>0</v>
      </c>
      <c r="L113" s="6">
        <f>ROUND(I113*H113, 2)</f>
        <v>0</v>
      </c>
      <c r="M113" s="6">
        <f>ROUND(H113*ROUND(J113, 2), 2)</f>
        <v>0</v>
      </c>
      <c r="N113" s="11">
        <f>L113+M113</f>
        <v>0</v>
      </c>
    </row>
    <row r="114" spans="1:14" ht="36" outlineLevel="1" x14ac:dyDescent="0.3">
      <c r="A114" s="24" t="s">
        <v>203</v>
      </c>
      <c r="B114" s="17"/>
      <c r="C114" s="21" t="s">
        <v>178</v>
      </c>
      <c r="D114" s="19"/>
      <c r="E114" s="19" t="s">
        <v>179</v>
      </c>
      <c r="F114" s="22" t="s">
        <v>40</v>
      </c>
      <c r="G114" s="23">
        <v>1.02</v>
      </c>
      <c r="H114" s="57">
        <v>6.12</v>
      </c>
      <c r="I114" s="58"/>
      <c r="J114" s="4"/>
      <c r="K114" s="4"/>
      <c r="L114" s="8">
        <f>ROUND(ROUND(I114, 2)*H114, 2)</f>
        <v>0</v>
      </c>
      <c r="M114" s="4"/>
      <c r="N114" s="12"/>
    </row>
    <row r="115" spans="1:14" ht="20.399999999999999" outlineLevel="1" x14ac:dyDescent="0.3">
      <c r="A115" s="24" t="s">
        <v>204</v>
      </c>
      <c r="B115" s="17" t="s">
        <v>205</v>
      </c>
      <c r="C115" s="88" t="s">
        <v>206</v>
      </c>
      <c r="D115" s="88"/>
      <c r="E115" s="88"/>
      <c r="F115" s="88"/>
      <c r="G115" s="88"/>
      <c r="H115" s="89"/>
      <c r="I115" s="54"/>
      <c r="J115" s="4"/>
      <c r="K115" s="4"/>
      <c r="L115" s="5">
        <f>SUM(L116,L118,L120,L122,L124,L126,L128,L130,L132,L134,L136,L138,L140,L142,L144,L146,L150,L154,L158)</f>
        <v>1307962.82</v>
      </c>
      <c r="M115" s="5">
        <f>SUM(M116,M118,M120,M122,M124,M126,M128,M130,M132,M134,M136,M138,M140,M142,M144,M146,M150,M154,M158)</f>
        <v>0</v>
      </c>
      <c r="N115" s="10">
        <f>SUM(N116,N118,N120,N122,N124,N126,N128,N130,N132,N134,N136,N138,N140,N142,N144,N146,N150,N154,N158)</f>
        <v>1307962.82</v>
      </c>
    </row>
    <row r="116" spans="1:14" ht="18" outlineLevel="1" x14ac:dyDescent="0.3">
      <c r="A116" s="24" t="s">
        <v>207</v>
      </c>
      <c r="B116" s="17" t="s">
        <v>208</v>
      </c>
      <c r="C116" s="18" t="s">
        <v>209</v>
      </c>
      <c r="D116" s="19"/>
      <c r="E116" s="19" t="s">
        <v>210</v>
      </c>
      <c r="F116" s="19" t="s">
        <v>119</v>
      </c>
      <c r="G116" s="20">
        <v>1</v>
      </c>
      <c r="H116" s="55">
        <v>379.1</v>
      </c>
      <c r="I116" s="56">
        <f>IFERROR(ROUND(SUM(L117)/H116, 2),0)</f>
        <v>0</v>
      </c>
      <c r="J116" s="7"/>
      <c r="K116" s="6">
        <f>I116+ROUND(J116, 2)</f>
        <v>0</v>
      </c>
      <c r="L116" s="6">
        <f>ROUND(I116*H116, 2)</f>
        <v>0</v>
      </c>
      <c r="M116" s="6">
        <f>ROUND(H116*ROUND(J116, 2), 2)</f>
        <v>0</v>
      </c>
      <c r="N116" s="11">
        <f>L116+M116</f>
        <v>0</v>
      </c>
    </row>
    <row r="117" spans="1:14" ht="54" outlineLevel="1" x14ac:dyDescent="0.3">
      <c r="A117" s="24" t="s">
        <v>211</v>
      </c>
      <c r="B117" s="17"/>
      <c r="C117" s="21" t="s">
        <v>212</v>
      </c>
      <c r="D117" s="19"/>
      <c r="E117" s="19" t="s">
        <v>213</v>
      </c>
      <c r="F117" s="22" t="s">
        <v>40</v>
      </c>
      <c r="G117" s="23">
        <v>0.05</v>
      </c>
      <c r="H117" s="57">
        <v>18.954999999999998</v>
      </c>
      <c r="I117" s="58"/>
      <c r="J117" s="4"/>
      <c r="K117" s="4"/>
      <c r="L117" s="8">
        <f>ROUND(ROUND(I117, 2)*H117, 2)</f>
        <v>0</v>
      </c>
      <c r="M117" s="4"/>
      <c r="N117" s="12"/>
    </row>
    <row r="118" spans="1:14" ht="18" outlineLevel="1" x14ac:dyDescent="0.3">
      <c r="A118" s="24" t="s">
        <v>214</v>
      </c>
      <c r="B118" s="17" t="s">
        <v>208</v>
      </c>
      <c r="C118" s="18" t="s">
        <v>209</v>
      </c>
      <c r="D118" s="19"/>
      <c r="E118" s="19" t="s">
        <v>202</v>
      </c>
      <c r="F118" s="19" t="s">
        <v>119</v>
      </c>
      <c r="G118" s="20">
        <v>1</v>
      </c>
      <c r="H118" s="55">
        <v>58.5</v>
      </c>
      <c r="I118" s="56">
        <f>IFERROR(ROUND(SUM(L119)/H118, 2),0)</f>
        <v>0</v>
      </c>
      <c r="J118" s="7"/>
      <c r="K118" s="6">
        <f>I118+ROUND(J118, 2)</f>
        <v>0</v>
      </c>
      <c r="L118" s="6">
        <f>ROUND(I118*H118, 2)</f>
        <v>0</v>
      </c>
      <c r="M118" s="6">
        <f>ROUND(H118*ROUND(J118, 2), 2)</f>
        <v>0</v>
      </c>
      <c r="N118" s="11">
        <f>L118+M118</f>
        <v>0</v>
      </c>
    </row>
    <row r="119" spans="1:14" ht="54" outlineLevel="1" x14ac:dyDescent="0.3">
      <c r="A119" s="24" t="s">
        <v>215</v>
      </c>
      <c r="B119" s="17"/>
      <c r="C119" s="21" t="s">
        <v>212</v>
      </c>
      <c r="D119" s="19"/>
      <c r="E119" s="19" t="s">
        <v>213</v>
      </c>
      <c r="F119" s="22" t="s">
        <v>40</v>
      </c>
      <c r="G119" s="23">
        <v>0.05</v>
      </c>
      <c r="H119" s="57">
        <v>2.9249999999999998</v>
      </c>
      <c r="I119" s="58"/>
      <c r="J119" s="4"/>
      <c r="K119" s="4"/>
      <c r="L119" s="8">
        <f>ROUND(ROUND(I119, 2)*H119, 2)</f>
        <v>0</v>
      </c>
      <c r="M119" s="4"/>
      <c r="N119" s="12"/>
    </row>
    <row r="120" spans="1:14" ht="18" outlineLevel="1" x14ac:dyDescent="0.3">
      <c r="A120" s="24" t="s">
        <v>216</v>
      </c>
      <c r="B120" s="17" t="s">
        <v>208</v>
      </c>
      <c r="C120" s="18" t="s">
        <v>209</v>
      </c>
      <c r="D120" s="19"/>
      <c r="E120" s="19" t="s">
        <v>95</v>
      </c>
      <c r="F120" s="19" t="s">
        <v>119</v>
      </c>
      <c r="G120" s="20">
        <v>1</v>
      </c>
      <c r="H120" s="55">
        <v>606</v>
      </c>
      <c r="I120" s="56">
        <f>IFERROR(ROUND(SUM(L121)/H120, 2),0)</f>
        <v>0</v>
      </c>
      <c r="J120" s="7"/>
      <c r="K120" s="6">
        <f>I120+ROUND(J120, 2)</f>
        <v>0</v>
      </c>
      <c r="L120" s="6">
        <f>ROUND(I120*H120, 2)</f>
        <v>0</v>
      </c>
      <c r="M120" s="6">
        <f>ROUND(H120*ROUND(J120, 2), 2)</f>
        <v>0</v>
      </c>
      <c r="N120" s="11">
        <f>L120+M120</f>
        <v>0</v>
      </c>
    </row>
    <row r="121" spans="1:14" ht="18" outlineLevel="1" x14ac:dyDescent="0.3">
      <c r="A121" s="24" t="s">
        <v>217</v>
      </c>
      <c r="B121" s="17"/>
      <c r="C121" s="21" t="s">
        <v>212</v>
      </c>
      <c r="D121" s="19"/>
      <c r="E121" s="19" t="s">
        <v>218</v>
      </c>
      <c r="F121" s="22" t="s">
        <v>40</v>
      </c>
      <c r="G121" s="23">
        <v>0.05</v>
      </c>
      <c r="H121" s="57">
        <v>30.3</v>
      </c>
      <c r="I121" s="58"/>
      <c r="J121" s="4"/>
      <c r="K121" s="4"/>
      <c r="L121" s="8">
        <f>ROUND(ROUND(I121, 2)*H121, 2)</f>
        <v>0</v>
      </c>
      <c r="M121" s="4"/>
      <c r="N121" s="12"/>
    </row>
    <row r="122" spans="1:14" ht="18" outlineLevel="1" x14ac:dyDescent="0.3">
      <c r="A122" s="24" t="s">
        <v>219</v>
      </c>
      <c r="B122" s="17" t="s">
        <v>208</v>
      </c>
      <c r="C122" s="18" t="s">
        <v>209</v>
      </c>
      <c r="D122" s="19"/>
      <c r="E122" s="19" t="s">
        <v>98</v>
      </c>
      <c r="F122" s="19" t="s">
        <v>119</v>
      </c>
      <c r="G122" s="20">
        <v>1</v>
      </c>
      <c r="H122" s="55">
        <v>33</v>
      </c>
      <c r="I122" s="56">
        <f>IFERROR(ROUND(SUM(L123)/H122, 2),0)</f>
        <v>0</v>
      </c>
      <c r="J122" s="7"/>
      <c r="K122" s="6">
        <f>I122+ROUND(J122, 2)</f>
        <v>0</v>
      </c>
      <c r="L122" s="6">
        <f>ROUND(I122*H122, 2)</f>
        <v>0</v>
      </c>
      <c r="M122" s="6">
        <f>ROUND(H122*ROUND(J122, 2), 2)</f>
        <v>0</v>
      </c>
      <c r="N122" s="11">
        <f>L122+M122</f>
        <v>0</v>
      </c>
    </row>
    <row r="123" spans="1:14" ht="18" outlineLevel="1" x14ac:dyDescent="0.3">
      <c r="A123" s="24" t="s">
        <v>220</v>
      </c>
      <c r="B123" s="17"/>
      <c r="C123" s="21" t="s">
        <v>212</v>
      </c>
      <c r="D123" s="19"/>
      <c r="E123" s="19" t="s">
        <v>218</v>
      </c>
      <c r="F123" s="22" t="s">
        <v>40</v>
      </c>
      <c r="G123" s="23">
        <v>0.05</v>
      </c>
      <c r="H123" s="57">
        <v>1.65</v>
      </c>
      <c r="I123" s="58"/>
      <c r="J123" s="4"/>
      <c r="K123" s="4"/>
      <c r="L123" s="8">
        <f>ROUND(ROUND(I123, 2)*H123, 2)</f>
        <v>0</v>
      </c>
      <c r="M123" s="4"/>
      <c r="N123" s="12"/>
    </row>
    <row r="124" spans="1:14" ht="36" outlineLevel="1" x14ac:dyDescent="0.3">
      <c r="A124" s="24" t="s">
        <v>221</v>
      </c>
      <c r="B124" s="17" t="s">
        <v>222</v>
      </c>
      <c r="C124" s="18" t="s">
        <v>223</v>
      </c>
      <c r="D124" s="19"/>
      <c r="E124" s="19" t="s">
        <v>224</v>
      </c>
      <c r="F124" s="19" t="s">
        <v>119</v>
      </c>
      <c r="G124" s="20">
        <v>1</v>
      </c>
      <c r="H124" s="55">
        <v>1568.9</v>
      </c>
      <c r="I124" s="56">
        <f>IFERROR(ROUND(SUM(L125)/H124, 2),0)</f>
        <v>0</v>
      </c>
      <c r="J124" s="7"/>
      <c r="K124" s="6">
        <f>I124+ROUND(J124, 2)</f>
        <v>0</v>
      </c>
      <c r="L124" s="6">
        <f>ROUND(I124*H124, 2)</f>
        <v>0</v>
      </c>
      <c r="M124" s="6">
        <f>ROUND(H124*ROUND(J124, 2), 2)</f>
        <v>0</v>
      </c>
      <c r="N124" s="11">
        <f>L124+M124</f>
        <v>0</v>
      </c>
    </row>
    <row r="125" spans="1:14" ht="36" outlineLevel="1" x14ac:dyDescent="0.3">
      <c r="A125" s="24" t="s">
        <v>225</v>
      </c>
      <c r="B125" s="17"/>
      <c r="C125" s="21" t="s">
        <v>226</v>
      </c>
      <c r="D125" s="19"/>
      <c r="E125" s="19" t="s">
        <v>218</v>
      </c>
      <c r="F125" s="22" t="s">
        <v>40</v>
      </c>
      <c r="G125" s="23">
        <v>0.06</v>
      </c>
      <c r="H125" s="57">
        <v>94.134</v>
      </c>
      <c r="I125" s="58"/>
      <c r="J125" s="4"/>
      <c r="K125" s="4"/>
      <c r="L125" s="8">
        <f>ROUND(ROUND(I125, 2)*H125, 2)</f>
        <v>0</v>
      </c>
      <c r="M125" s="4"/>
      <c r="N125" s="12"/>
    </row>
    <row r="126" spans="1:14" ht="108" outlineLevel="1" x14ac:dyDescent="0.3">
      <c r="A126" s="24" t="s">
        <v>227</v>
      </c>
      <c r="B126" s="17" t="s">
        <v>222</v>
      </c>
      <c r="C126" s="18" t="s">
        <v>223</v>
      </c>
      <c r="D126" s="19"/>
      <c r="E126" s="19" t="s">
        <v>228</v>
      </c>
      <c r="F126" s="19" t="s">
        <v>119</v>
      </c>
      <c r="G126" s="20">
        <v>1</v>
      </c>
      <c r="H126" s="55">
        <v>11</v>
      </c>
      <c r="I126" s="56">
        <f>IFERROR(ROUND(SUM(L127)/H126, 2),0)</f>
        <v>0</v>
      </c>
      <c r="J126" s="7"/>
      <c r="K126" s="6">
        <f>I126+ROUND(J126, 2)</f>
        <v>0</v>
      </c>
      <c r="L126" s="6">
        <f>ROUND(I126*H126, 2)</f>
        <v>0</v>
      </c>
      <c r="M126" s="6">
        <f>ROUND(H126*ROUND(J126, 2), 2)</f>
        <v>0</v>
      </c>
      <c r="N126" s="11">
        <f>L126+M126</f>
        <v>0</v>
      </c>
    </row>
    <row r="127" spans="1:14" ht="36" outlineLevel="1" x14ac:dyDescent="0.3">
      <c r="A127" s="24" t="s">
        <v>229</v>
      </c>
      <c r="B127" s="17"/>
      <c r="C127" s="21" t="s">
        <v>226</v>
      </c>
      <c r="D127" s="19"/>
      <c r="E127" s="19" t="s">
        <v>218</v>
      </c>
      <c r="F127" s="22" t="s">
        <v>40</v>
      </c>
      <c r="G127" s="23">
        <v>0.06</v>
      </c>
      <c r="H127" s="57">
        <v>0.66</v>
      </c>
      <c r="I127" s="58"/>
      <c r="J127" s="4"/>
      <c r="K127" s="4"/>
      <c r="L127" s="8">
        <f>ROUND(ROUND(I127, 2)*H127, 2)</f>
        <v>0</v>
      </c>
      <c r="M127" s="4"/>
      <c r="N127" s="12"/>
    </row>
    <row r="128" spans="1:14" ht="36" outlineLevel="1" x14ac:dyDescent="0.3">
      <c r="A128" s="24" t="s">
        <v>230</v>
      </c>
      <c r="B128" s="17" t="s">
        <v>222</v>
      </c>
      <c r="C128" s="18" t="s">
        <v>223</v>
      </c>
      <c r="D128" s="19"/>
      <c r="E128" s="19" t="s">
        <v>231</v>
      </c>
      <c r="F128" s="19" t="s">
        <v>119</v>
      </c>
      <c r="G128" s="20">
        <v>1</v>
      </c>
      <c r="H128" s="55">
        <v>1683.4</v>
      </c>
      <c r="I128" s="56">
        <f>IFERROR(ROUND(SUM(L129)/H128, 2),0)</f>
        <v>0</v>
      </c>
      <c r="J128" s="7"/>
      <c r="K128" s="6">
        <f>I128+ROUND(J128, 2)</f>
        <v>0</v>
      </c>
      <c r="L128" s="6">
        <f>ROUND(I128*H128, 2)</f>
        <v>0</v>
      </c>
      <c r="M128" s="6">
        <f>ROUND(H128*ROUND(J128, 2), 2)</f>
        <v>0</v>
      </c>
      <c r="N128" s="11">
        <f>L128+M128</f>
        <v>0</v>
      </c>
    </row>
    <row r="129" spans="1:14" ht="36" outlineLevel="1" x14ac:dyDescent="0.3">
      <c r="A129" s="24" t="s">
        <v>232</v>
      </c>
      <c r="B129" s="17"/>
      <c r="C129" s="21" t="s">
        <v>226</v>
      </c>
      <c r="D129" s="19"/>
      <c r="E129" s="19" t="s">
        <v>218</v>
      </c>
      <c r="F129" s="22" t="s">
        <v>40</v>
      </c>
      <c r="G129" s="23">
        <v>0.06</v>
      </c>
      <c r="H129" s="57">
        <v>101.004</v>
      </c>
      <c r="I129" s="58"/>
      <c r="J129" s="4"/>
      <c r="K129" s="4"/>
      <c r="L129" s="8">
        <f>ROUND(ROUND(I129, 2)*H129, 2)</f>
        <v>0</v>
      </c>
      <c r="M129" s="4"/>
      <c r="N129" s="12"/>
    </row>
    <row r="130" spans="1:14" ht="36" outlineLevel="1" x14ac:dyDescent="0.3">
      <c r="A130" s="24" t="s">
        <v>233</v>
      </c>
      <c r="B130" s="17" t="s">
        <v>234</v>
      </c>
      <c r="C130" s="18" t="s">
        <v>235</v>
      </c>
      <c r="D130" s="19"/>
      <c r="E130" s="19" t="s">
        <v>210</v>
      </c>
      <c r="F130" s="19" t="s">
        <v>119</v>
      </c>
      <c r="G130" s="20">
        <v>1</v>
      </c>
      <c r="H130" s="55">
        <v>379.1</v>
      </c>
      <c r="I130" s="56">
        <f>IFERROR(ROUND(SUM(L131)/H130, 2),0)</f>
        <v>0</v>
      </c>
      <c r="J130" s="7"/>
      <c r="K130" s="6">
        <f>I130+ROUND(J130, 2)</f>
        <v>0</v>
      </c>
      <c r="L130" s="6">
        <f>ROUND(I130*H130, 2)</f>
        <v>0</v>
      </c>
      <c r="M130" s="6">
        <f>ROUND(H130*ROUND(J130, 2), 2)</f>
        <v>0</v>
      </c>
      <c r="N130" s="11">
        <f>L130+M130</f>
        <v>0</v>
      </c>
    </row>
    <row r="131" spans="1:14" ht="54" outlineLevel="1" x14ac:dyDescent="0.3">
      <c r="A131" s="24" t="s">
        <v>236</v>
      </c>
      <c r="B131" s="17"/>
      <c r="C131" s="21" t="s">
        <v>237</v>
      </c>
      <c r="D131" s="19"/>
      <c r="E131" s="19" t="s">
        <v>238</v>
      </c>
      <c r="F131" s="22" t="s">
        <v>40</v>
      </c>
      <c r="G131" s="23">
        <v>0.08</v>
      </c>
      <c r="H131" s="57">
        <v>30.327999999999999</v>
      </c>
      <c r="I131" s="58"/>
      <c r="J131" s="4"/>
      <c r="K131" s="4"/>
      <c r="L131" s="8">
        <f>ROUND(ROUND(I131, 2)*H131, 2)</f>
        <v>0</v>
      </c>
      <c r="M131" s="4"/>
      <c r="N131" s="12"/>
    </row>
    <row r="132" spans="1:14" ht="36" outlineLevel="1" x14ac:dyDescent="0.3">
      <c r="A132" s="24" t="s">
        <v>239</v>
      </c>
      <c r="B132" s="17" t="s">
        <v>234</v>
      </c>
      <c r="C132" s="18" t="s">
        <v>235</v>
      </c>
      <c r="D132" s="19"/>
      <c r="E132" s="19" t="s">
        <v>202</v>
      </c>
      <c r="F132" s="19" t="s">
        <v>119</v>
      </c>
      <c r="G132" s="20">
        <v>1</v>
      </c>
      <c r="H132" s="55">
        <v>58.5</v>
      </c>
      <c r="I132" s="56">
        <f>IFERROR(ROUND(SUM(L133)/H132, 2),0)</f>
        <v>0</v>
      </c>
      <c r="J132" s="7"/>
      <c r="K132" s="6">
        <f>I132+ROUND(J132, 2)</f>
        <v>0</v>
      </c>
      <c r="L132" s="6">
        <f>ROUND(I132*H132, 2)</f>
        <v>0</v>
      </c>
      <c r="M132" s="6">
        <f>ROUND(H132*ROUND(J132, 2), 2)</f>
        <v>0</v>
      </c>
      <c r="N132" s="11">
        <f>L132+M132</f>
        <v>0</v>
      </c>
    </row>
    <row r="133" spans="1:14" ht="54" outlineLevel="1" x14ac:dyDescent="0.3">
      <c r="A133" s="24" t="s">
        <v>240</v>
      </c>
      <c r="B133" s="17"/>
      <c r="C133" s="21" t="s">
        <v>237</v>
      </c>
      <c r="D133" s="19"/>
      <c r="E133" s="19" t="s">
        <v>238</v>
      </c>
      <c r="F133" s="22" t="s">
        <v>40</v>
      </c>
      <c r="G133" s="23">
        <v>0.08</v>
      </c>
      <c r="H133" s="57">
        <v>4.68</v>
      </c>
      <c r="I133" s="58"/>
      <c r="J133" s="4"/>
      <c r="K133" s="4"/>
      <c r="L133" s="8">
        <f>ROUND(ROUND(I133, 2)*H133, 2)</f>
        <v>0</v>
      </c>
      <c r="M133" s="4"/>
      <c r="N133" s="12"/>
    </row>
    <row r="134" spans="1:14" ht="36" outlineLevel="1" x14ac:dyDescent="0.3">
      <c r="A134" s="24" t="s">
        <v>241</v>
      </c>
      <c r="B134" s="17" t="s">
        <v>234</v>
      </c>
      <c r="C134" s="18" t="s">
        <v>235</v>
      </c>
      <c r="D134" s="19"/>
      <c r="E134" s="19" t="s">
        <v>95</v>
      </c>
      <c r="F134" s="19" t="s">
        <v>119</v>
      </c>
      <c r="G134" s="20">
        <v>1</v>
      </c>
      <c r="H134" s="55">
        <v>606</v>
      </c>
      <c r="I134" s="56">
        <f>IFERROR(ROUND(SUM(L135)/H134, 2),0)</f>
        <v>0</v>
      </c>
      <c r="J134" s="7"/>
      <c r="K134" s="6">
        <f>I134+ROUND(J134, 2)</f>
        <v>0</v>
      </c>
      <c r="L134" s="6">
        <f>ROUND(I134*H134, 2)</f>
        <v>0</v>
      </c>
      <c r="M134" s="6">
        <f>ROUND(H134*ROUND(J134, 2), 2)</f>
        <v>0</v>
      </c>
      <c r="N134" s="11">
        <f>L134+M134</f>
        <v>0</v>
      </c>
    </row>
    <row r="135" spans="1:14" ht="36" outlineLevel="1" x14ac:dyDescent="0.3">
      <c r="A135" s="24" t="s">
        <v>242</v>
      </c>
      <c r="B135" s="17"/>
      <c r="C135" s="21" t="s">
        <v>237</v>
      </c>
      <c r="D135" s="19"/>
      <c r="E135" s="19" t="s">
        <v>218</v>
      </c>
      <c r="F135" s="22" t="s">
        <v>40</v>
      </c>
      <c r="G135" s="23">
        <v>0.08</v>
      </c>
      <c r="H135" s="57">
        <v>48.48</v>
      </c>
      <c r="I135" s="58"/>
      <c r="J135" s="4"/>
      <c r="K135" s="4"/>
      <c r="L135" s="8">
        <f>ROUND(ROUND(I135, 2)*H135, 2)</f>
        <v>0</v>
      </c>
      <c r="M135" s="4"/>
      <c r="N135" s="12"/>
    </row>
    <row r="136" spans="1:14" ht="36" outlineLevel="1" x14ac:dyDescent="0.3">
      <c r="A136" s="24" t="s">
        <v>243</v>
      </c>
      <c r="B136" s="17" t="s">
        <v>234</v>
      </c>
      <c r="C136" s="18" t="s">
        <v>235</v>
      </c>
      <c r="D136" s="19"/>
      <c r="E136" s="19" t="s">
        <v>202</v>
      </c>
      <c r="F136" s="19" t="s">
        <v>119</v>
      </c>
      <c r="G136" s="20">
        <v>1</v>
      </c>
      <c r="H136" s="55">
        <v>33</v>
      </c>
      <c r="I136" s="56">
        <f>IFERROR(ROUND(SUM(L137)/H136, 2),0)</f>
        <v>0</v>
      </c>
      <c r="J136" s="7"/>
      <c r="K136" s="6">
        <f>I136+ROUND(J136, 2)</f>
        <v>0</v>
      </c>
      <c r="L136" s="6">
        <f>ROUND(I136*H136, 2)</f>
        <v>0</v>
      </c>
      <c r="M136" s="6">
        <f>ROUND(H136*ROUND(J136, 2), 2)</f>
        <v>0</v>
      </c>
      <c r="N136" s="11">
        <f>L136+M136</f>
        <v>0</v>
      </c>
    </row>
    <row r="137" spans="1:14" ht="36" outlineLevel="1" x14ac:dyDescent="0.3">
      <c r="A137" s="24" t="s">
        <v>244</v>
      </c>
      <c r="B137" s="17"/>
      <c r="C137" s="21" t="s">
        <v>237</v>
      </c>
      <c r="D137" s="19"/>
      <c r="E137" s="19" t="s">
        <v>218</v>
      </c>
      <c r="F137" s="22" t="s">
        <v>40</v>
      </c>
      <c r="G137" s="23">
        <v>0.08</v>
      </c>
      <c r="H137" s="57">
        <v>2.64</v>
      </c>
      <c r="I137" s="58"/>
      <c r="J137" s="4"/>
      <c r="K137" s="4"/>
      <c r="L137" s="8">
        <f>ROUND(ROUND(I137, 2)*H137, 2)</f>
        <v>0</v>
      </c>
      <c r="M137" s="4"/>
      <c r="N137" s="12"/>
    </row>
    <row r="138" spans="1:14" ht="36" outlineLevel="1" x14ac:dyDescent="0.3">
      <c r="A138" s="24" t="s">
        <v>245</v>
      </c>
      <c r="B138" s="17" t="s">
        <v>246</v>
      </c>
      <c r="C138" s="18" t="s">
        <v>247</v>
      </c>
      <c r="D138" s="19"/>
      <c r="E138" s="19" t="s">
        <v>248</v>
      </c>
      <c r="F138" s="19" t="s">
        <v>119</v>
      </c>
      <c r="G138" s="20">
        <v>1</v>
      </c>
      <c r="H138" s="55">
        <v>84</v>
      </c>
      <c r="I138" s="56">
        <f>IFERROR(ROUND(SUM(L139)/H138, 2),0)</f>
        <v>0</v>
      </c>
      <c r="J138" s="7"/>
      <c r="K138" s="6">
        <f>I138+ROUND(J138, 2)</f>
        <v>0</v>
      </c>
      <c r="L138" s="6">
        <f>ROUND(I138*H138, 2)</f>
        <v>0</v>
      </c>
      <c r="M138" s="6">
        <f>ROUND(H138*ROUND(J138, 2), 2)</f>
        <v>0</v>
      </c>
      <c r="N138" s="11">
        <f>L138+M138</f>
        <v>0</v>
      </c>
    </row>
    <row r="139" spans="1:14" ht="36" outlineLevel="1" x14ac:dyDescent="0.3">
      <c r="A139" s="24" t="s">
        <v>249</v>
      </c>
      <c r="B139" s="17"/>
      <c r="C139" s="21" t="s">
        <v>226</v>
      </c>
      <c r="D139" s="19"/>
      <c r="E139" s="19" t="s">
        <v>218</v>
      </c>
      <c r="F139" s="22" t="s">
        <v>40</v>
      </c>
      <c r="G139" s="23">
        <v>0.08</v>
      </c>
      <c r="H139" s="57">
        <v>6.72</v>
      </c>
      <c r="I139" s="58"/>
      <c r="J139" s="4"/>
      <c r="K139" s="4"/>
      <c r="L139" s="8">
        <f>ROUND(ROUND(I139, 2)*H139, 2)</f>
        <v>0</v>
      </c>
      <c r="M139" s="4"/>
      <c r="N139" s="12"/>
    </row>
    <row r="140" spans="1:14" ht="36" outlineLevel="1" x14ac:dyDescent="0.3">
      <c r="A140" s="24" t="s">
        <v>250</v>
      </c>
      <c r="B140" s="17" t="s">
        <v>251</v>
      </c>
      <c r="C140" s="18" t="s">
        <v>252</v>
      </c>
      <c r="D140" s="19"/>
      <c r="E140" s="19" t="s">
        <v>253</v>
      </c>
      <c r="F140" s="19" t="s">
        <v>119</v>
      </c>
      <c r="G140" s="20">
        <v>1</v>
      </c>
      <c r="H140" s="55">
        <v>1568</v>
      </c>
      <c r="I140" s="56">
        <f>IFERROR(ROUND(SUM(L141)/H140, 2),0)</f>
        <v>0</v>
      </c>
      <c r="J140" s="7"/>
      <c r="K140" s="6">
        <f>I140+ROUND(J140, 2)</f>
        <v>0</v>
      </c>
      <c r="L140" s="6">
        <f>ROUND(I140*H140, 2)</f>
        <v>0</v>
      </c>
      <c r="M140" s="6">
        <f>ROUND(H140*ROUND(J140, 2), 2)</f>
        <v>0</v>
      </c>
      <c r="N140" s="11">
        <f>L140+M140</f>
        <v>0</v>
      </c>
    </row>
    <row r="141" spans="1:14" ht="36" outlineLevel="1" x14ac:dyDescent="0.3">
      <c r="A141" s="24" t="s">
        <v>254</v>
      </c>
      <c r="B141" s="17"/>
      <c r="C141" s="21" t="s">
        <v>237</v>
      </c>
      <c r="D141" s="19"/>
      <c r="E141" s="19" t="s">
        <v>218</v>
      </c>
      <c r="F141" s="22" t="s">
        <v>40</v>
      </c>
      <c r="G141" s="23">
        <v>0.13</v>
      </c>
      <c r="H141" s="57">
        <v>203.84</v>
      </c>
      <c r="I141" s="58"/>
      <c r="J141" s="4"/>
      <c r="K141" s="4"/>
      <c r="L141" s="8">
        <f>ROUND(ROUND(I141, 2)*H141, 2)</f>
        <v>0</v>
      </c>
      <c r="M141" s="4"/>
      <c r="N141" s="12"/>
    </row>
    <row r="142" spans="1:14" ht="36" outlineLevel="1" x14ac:dyDescent="0.3">
      <c r="A142" s="24" t="s">
        <v>255</v>
      </c>
      <c r="B142" s="17" t="s">
        <v>251</v>
      </c>
      <c r="C142" s="18" t="s">
        <v>252</v>
      </c>
      <c r="D142" s="19"/>
      <c r="E142" s="19" t="s">
        <v>86</v>
      </c>
      <c r="F142" s="19" t="s">
        <v>119</v>
      </c>
      <c r="G142" s="20">
        <v>1</v>
      </c>
      <c r="H142" s="55">
        <v>1683.4</v>
      </c>
      <c r="I142" s="56">
        <f>IFERROR(ROUND(SUM(L143)/H142, 2),0)</f>
        <v>0</v>
      </c>
      <c r="J142" s="7"/>
      <c r="K142" s="6">
        <f>I142+ROUND(J142, 2)</f>
        <v>0</v>
      </c>
      <c r="L142" s="6">
        <f>ROUND(I142*H142, 2)</f>
        <v>0</v>
      </c>
      <c r="M142" s="6">
        <f>ROUND(H142*ROUND(J142, 2), 2)</f>
        <v>0</v>
      </c>
      <c r="N142" s="11">
        <f>L142+M142</f>
        <v>0</v>
      </c>
    </row>
    <row r="143" spans="1:14" ht="36" outlineLevel="1" x14ac:dyDescent="0.3">
      <c r="A143" s="24" t="s">
        <v>256</v>
      </c>
      <c r="B143" s="17"/>
      <c r="C143" s="21" t="s">
        <v>237</v>
      </c>
      <c r="D143" s="19"/>
      <c r="E143" s="19" t="s">
        <v>218</v>
      </c>
      <c r="F143" s="22" t="s">
        <v>40</v>
      </c>
      <c r="G143" s="23">
        <v>0.13</v>
      </c>
      <c r="H143" s="57">
        <v>218.84200000000001</v>
      </c>
      <c r="I143" s="58"/>
      <c r="J143" s="4"/>
      <c r="K143" s="4"/>
      <c r="L143" s="8">
        <f>ROUND(ROUND(I143, 2)*H143, 2)</f>
        <v>0</v>
      </c>
      <c r="M143" s="4"/>
      <c r="N143" s="12"/>
    </row>
    <row r="144" spans="1:14" ht="36" outlineLevel="1" x14ac:dyDescent="0.3">
      <c r="A144" s="24" t="s">
        <v>257</v>
      </c>
      <c r="B144" s="17" t="s">
        <v>258</v>
      </c>
      <c r="C144" s="18" t="s">
        <v>259</v>
      </c>
      <c r="D144" s="19"/>
      <c r="E144" s="19" t="s">
        <v>260</v>
      </c>
      <c r="F144" s="19" t="s">
        <v>119</v>
      </c>
      <c r="G144" s="20">
        <v>1</v>
      </c>
      <c r="H144" s="55">
        <v>105</v>
      </c>
      <c r="I144" s="56">
        <f>IFERROR(ROUND(SUM(L145)/H144, 2),0)</f>
        <v>0</v>
      </c>
      <c r="J144" s="7"/>
      <c r="K144" s="6">
        <f>I144+ROUND(J144, 2)</f>
        <v>0</v>
      </c>
      <c r="L144" s="6">
        <f>ROUND(I144*H144, 2)</f>
        <v>0</v>
      </c>
      <c r="M144" s="6">
        <f>ROUND(H144*ROUND(J144, 2), 2)</f>
        <v>0</v>
      </c>
      <c r="N144" s="11">
        <f>L144+M144</f>
        <v>0</v>
      </c>
    </row>
    <row r="145" spans="1:14" ht="36" outlineLevel="1" x14ac:dyDescent="0.3">
      <c r="A145" s="24" t="s">
        <v>261</v>
      </c>
      <c r="B145" s="17"/>
      <c r="C145" s="21" t="s">
        <v>226</v>
      </c>
      <c r="D145" s="19"/>
      <c r="E145" s="19" t="s">
        <v>218</v>
      </c>
      <c r="F145" s="22" t="s">
        <v>40</v>
      </c>
      <c r="G145" s="23">
        <v>0.13</v>
      </c>
      <c r="H145" s="57">
        <v>13.65</v>
      </c>
      <c r="I145" s="58"/>
      <c r="J145" s="4"/>
      <c r="K145" s="4"/>
      <c r="L145" s="8">
        <f>ROUND(ROUND(I145, 2)*H145, 2)</f>
        <v>0</v>
      </c>
      <c r="M145" s="4"/>
      <c r="N145" s="12"/>
    </row>
    <row r="146" spans="1:14" ht="36" outlineLevel="1" x14ac:dyDescent="0.3">
      <c r="A146" s="24" t="s">
        <v>262</v>
      </c>
      <c r="B146" s="17" t="s">
        <v>263</v>
      </c>
      <c r="C146" s="18" t="s">
        <v>264</v>
      </c>
      <c r="D146" s="19"/>
      <c r="E146" s="19" t="s">
        <v>39</v>
      </c>
      <c r="F146" s="19" t="s">
        <v>119</v>
      </c>
      <c r="G146" s="20">
        <v>1</v>
      </c>
      <c r="H146" s="55">
        <v>322.39999999999998</v>
      </c>
      <c r="I146" s="56">
        <f>IFERROR(ROUND(SUM(L147,L148,L149)/H146, 2),0)</f>
        <v>1247.23</v>
      </c>
      <c r="J146" s="7"/>
      <c r="K146" s="6">
        <f>I146+ROUND(J146, 2)</f>
        <v>1247.23</v>
      </c>
      <c r="L146" s="6">
        <f>ROUND(I146*H146, 2)</f>
        <v>402106.95</v>
      </c>
      <c r="M146" s="6">
        <f>ROUND(H146*ROUND(J146, 2), 2)</f>
        <v>0</v>
      </c>
      <c r="N146" s="11">
        <f>L146+M146</f>
        <v>402106.95</v>
      </c>
    </row>
    <row r="147" spans="1:14" ht="54" outlineLevel="1" x14ac:dyDescent="0.3">
      <c r="A147" s="24" t="s">
        <v>265</v>
      </c>
      <c r="B147" s="17"/>
      <c r="C147" s="69" t="s">
        <v>266</v>
      </c>
      <c r="D147" s="19"/>
      <c r="E147" s="19" t="s">
        <v>267</v>
      </c>
      <c r="F147" s="22" t="s">
        <v>119</v>
      </c>
      <c r="G147" s="23">
        <v>1.05</v>
      </c>
      <c r="H147" s="57">
        <v>56.49</v>
      </c>
      <c r="I147" s="70">
        <v>1196</v>
      </c>
      <c r="J147" s="4"/>
      <c r="K147" s="4"/>
      <c r="L147" s="8">
        <f>ROUND(ROUND(I147, 2)*H147, 2)</f>
        <v>67562.039999999994</v>
      </c>
      <c r="M147" s="4"/>
      <c r="N147" s="12"/>
    </row>
    <row r="148" spans="1:14" ht="54" outlineLevel="1" x14ac:dyDescent="0.3">
      <c r="A148" s="24" t="s">
        <v>268</v>
      </c>
      <c r="B148" s="17"/>
      <c r="C148" s="69" t="s">
        <v>269</v>
      </c>
      <c r="D148" s="19"/>
      <c r="E148" s="19" t="s">
        <v>267</v>
      </c>
      <c r="F148" s="22" t="s">
        <v>119</v>
      </c>
      <c r="G148" s="23">
        <v>1.05</v>
      </c>
      <c r="H148" s="57">
        <v>169.26</v>
      </c>
      <c r="I148" s="70">
        <v>1187</v>
      </c>
      <c r="J148" s="4"/>
      <c r="K148" s="4"/>
      <c r="L148" s="8">
        <f>ROUND(ROUND(I148, 2)*H148, 2)</f>
        <v>200911.62</v>
      </c>
      <c r="M148" s="4"/>
      <c r="N148" s="12"/>
    </row>
    <row r="149" spans="1:14" ht="54" outlineLevel="1" x14ac:dyDescent="0.3">
      <c r="A149" s="24" t="s">
        <v>270</v>
      </c>
      <c r="B149" s="17"/>
      <c r="C149" s="69" t="s">
        <v>271</v>
      </c>
      <c r="D149" s="19"/>
      <c r="E149" s="19" t="s">
        <v>267</v>
      </c>
      <c r="F149" s="22" t="s">
        <v>119</v>
      </c>
      <c r="G149" s="23">
        <v>1.05</v>
      </c>
      <c r="H149" s="57">
        <v>112.77</v>
      </c>
      <c r="I149" s="70">
        <v>1185</v>
      </c>
      <c r="J149" s="4"/>
      <c r="K149" s="4"/>
      <c r="L149" s="8">
        <f>ROUND(ROUND(I149, 2)*H149, 2)</f>
        <v>133632.45000000001</v>
      </c>
      <c r="M149" s="4"/>
      <c r="N149" s="12"/>
    </row>
    <row r="150" spans="1:14" ht="36" outlineLevel="1" x14ac:dyDescent="0.3">
      <c r="A150" s="24" t="s">
        <v>272</v>
      </c>
      <c r="B150" s="17" t="s">
        <v>263</v>
      </c>
      <c r="C150" s="18" t="s">
        <v>264</v>
      </c>
      <c r="D150" s="19"/>
      <c r="E150" s="19" t="s">
        <v>273</v>
      </c>
      <c r="F150" s="19" t="s">
        <v>119</v>
      </c>
      <c r="G150" s="20">
        <v>1</v>
      </c>
      <c r="H150" s="55">
        <v>109.3</v>
      </c>
      <c r="I150" s="56">
        <f>IFERROR(ROUND(SUM(L151,L152,L153)/H150, 2),0)</f>
        <v>1246.8699999999999</v>
      </c>
      <c r="J150" s="7"/>
      <c r="K150" s="6">
        <f>I150+ROUND(J150, 2)</f>
        <v>1246.8699999999999</v>
      </c>
      <c r="L150" s="6">
        <f>ROUND(I150*H150, 2)</f>
        <v>136282.89000000001</v>
      </c>
      <c r="M150" s="6">
        <f>ROUND(H150*ROUND(J150, 2), 2)</f>
        <v>0</v>
      </c>
      <c r="N150" s="11">
        <f>L150+M150</f>
        <v>136282.89000000001</v>
      </c>
    </row>
    <row r="151" spans="1:14" ht="54" outlineLevel="1" x14ac:dyDescent="0.3">
      <c r="A151" s="24" t="s">
        <v>274</v>
      </c>
      <c r="B151" s="17"/>
      <c r="C151" s="69" t="s">
        <v>266</v>
      </c>
      <c r="D151" s="19"/>
      <c r="E151" s="19" t="s">
        <v>267</v>
      </c>
      <c r="F151" s="22" t="s">
        <v>119</v>
      </c>
      <c r="G151" s="23">
        <v>1.05</v>
      </c>
      <c r="H151" s="57">
        <v>19.11</v>
      </c>
      <c r="I151" s="70">
        <v>1196</v>
      </c>
      <c r="J151" s="4"/>
      <c r="K151" s="4"/>
      <c r="L151" s="8">
        <f>ROUND(ROUND(I151, 2)*H151, 2)</f>
        <v>22855.56</v>
      </c>
      <c r="M151" s="4"/>
      <c r="N151" s="12"/>
    </row>
    <row r="152" spans="1:14" ht="54" outlineLevel="1" x14ac:dyDescent="0.3">
      <c r="A152" s="24" t="s">
        <v>275</v>
      </c>
      <c r="B152" s="17"/>
      <c r="C152" s="69" t="s">
        <v>269</v>
      </c>
      <c r="D152" s="19"/>
      <c r="E152" s="19" t="s">
        <v>267</v>
      </c>
      <c r="F152" s="22" t="s">
        <v>119</v>
      </c>
      <c r="G152" s="23">
        <v>1.05</v>
      </c>
      <c r="H152" s="57">
        <v>38.22</v>
      </c>
      <c r="I152" s="70">
        <v>1187</v>
      </c>
      <c r="J152" s="4"/>
      <c r="K152" s="4"/>
      <c r="L152" s="8">
        <f>ROUND(ROUND(I152, 2)*H152, 2)</f>
        <v>45367.14</v>
      </c>
      <c r="M152" s="4"/>
      <c r="N152" s="12"/>
    </row>
    <row r="153" spans="1:14" ht="54" outlineLevel="1" x14ac:dyDescent="0.3">
      <c r="A153" s="24" t="s">
        <v>276</v>
      </c>
      <c r="B153" s="17"/>
      <c r="C153" s="69" t="s">
        <v>271</v>
      </c>
      <c r="D153" s="19"/>
      <c r="E153" s="19" t="s">
        <v>267</v>
      </c>
      <c r="F153" s="22" t="s">
        <v>119</v>
      </c>
      <c r="G153" s="23">
        <v>1.05</v>
      </c>
      <c r="H153" s="57">
        <v>57.435000000000002</v>
      </c>
      <c r="I153" s="70">
        <v>1185</v>
      </c>
      <c r="J153" s="4"/>
      <c r="K153" s="4"/>
      <c r="L153" s="8">
        <f>ROUND(ROUND(I153, 2)*H153, 2)</f>
        <v>68060.479999999996</v>
      </c>
      <c r="M153" s="4"/>
      <c r="N153" s="12"/>
    </row>
    <row r="154" spans="1:14" ht="36" outlineLevel="1" x14ac:dyDescent="0.3">
      <c r="A154" s="24" t="s">
        <v>277</v>
      </c>
      <c r="B154" s="17" t="s">
        <v>263</v>
      </c>
      <c r="C154" s="18" t="s">
        <v>264</v>
      </c>
      <c r="D154" s="19"/>
      <c r="E154" s="19" t="s">
        <v>278</v>
      </c>
      <c r="F154" s="19" t="s">
        <v>119</v>
      </c>
      <c r="G154" s="20">
        <v>1</v>
      </c>
      <c r="H154" s="55">
        <v>135.80000000000001</v>
      </c>
      <c r="I154" s="56">
        <f>IFERROR(ROUND(SUM(L155,L156,L157)/H154, 2),0)</f>
        <v>1246.8699999999999</v>
      </c>
      <c r="J154" s="7"/>
      <c r="K154" s="6">
        <f>I154+ROUND(J154, 2)</f>
        <v>1246.8699999999999</v>
      </c>
      <c r="L154" s="6">
        <f>ROUND(I154*H154, 2)</f>
        <v>169324.95</v>
      </c>
      <c r="M154" s="6">
        <f>ROUND(H154*ROUND(J154, 2), 2)</f>
        <v>0</v>
      </c>
      <c r="N154" s="11">
        <f>L154+M154</f>
        <v>169324.95</v>
      </c>
    </row>
    <row r="155" spans="1:14" ht="54" outlineLevel="1" x14ac:dyDescent="0.3">
      <c r="A155" s="24" t="s">
        <v>279</v>
      </c>
      <c r="B155" s="17"/>
      <c r="C155" s="69" t="s">
        <v>266</v>
      </c>
      <c r="D155" s="19"/>
      <c r="E155" s="19" t="s">
        <v>267</v>
      </c>
      <c r="F155" s="22" t="s">
        <v>119</v>
      </c>
      <c r="G155" s="23">
        <v>1.05</v>
      </c>
      <c r="H155" s="57">
        <v>23.73</v>
      </c>
      <c r="I155" s="70">
        <v>1196</v>
      </c>
      <c r="J155" s="4"/>
      <c r="K155" s="4"/>
      <c r="L155" s="8">
        <f>ROUND(ROUND(I155, 2)*H155, 2)</f>
        <v>28381.08</v>
      </c>
      <c r="M155" s="4"/>
      <c r="N155" s="12"/>
    </row>
    <row r="156" spans="1:14" ht="54" outlineLevel="1" x14ac:dyDescent="0.3">
      <c r="A156" s="24" t="s">
        <v>280</v>
      </c>
      <c r="B156" s="17"/>
      <c r="C156" s="69" t="s">
        <v>269</v>
      </c>
      <c r="D156" s="19"/>
      <c r="E156" s="19" t="s">
        <v>267</v>
      </c>
      <c r="F156" s="22" t="s">
        <v>119</v>
      </c>
      <c r="G156" s="23">
        <v>1.05</v>
      </c>
      <c r="H156" s="57">
        <v>47.564999999999998</v>
      </c>
      <c r="I156" s="70">
        <v>1187</v>
      </c>
      <c r="J156" s="4"/>
      <c r="K156" s="4"/>
      <c r="L156" s="8">
        <f>ROUND(ROUND(I156, 2)*H156, 2)</f>
        <v>56459.66</v>
      </c>
      <c r="M156" s="4"/>
      <c r="N156" s="12"/>
    </row>
    <row r="157" spans="1:14" ht="54" outlineLevel="1" x14ac:dyDescent="0.3">
      <c r="A157" s="24" t="s">
        <v>281</v>
      </c>
      <c r="B157" s="17"/>
      <c r="C157" s="69" t="s">
        <v>271</v>
      </c>
      <c r="D157" s="19"/>
      <c r="E157" s="19" t="s">
        <v>267</v>
      </c>
      <c r="F157" s="22" t="s">
        <v>119</v>
      </c>
      <c r="G157" s="23">
        <v>1.05</v>
      </c>
      <c r="H157" s="57">
        <v>71.295000000000002</v>
      </c>
      <c r="I157" s="70">
        <v>1185</v>
      </c>
      <c r="J157" s="4"/>
      <c r="K157" s="4"/>
      <c r="L157" s="8">
        <f>ROUND(ROUND(I157, 2)*H157, 2)</f>
        <v>84484.58</v>
      </c>
      <c r="M157" s="4"/>
      <c r="N157" s="12"/>
    </row>
    <row r="158" spans="1:14" ht="36" outlineLevel="1" x14ac:dyDescent="0.3">
      <c r="A158" s="24" t="s">
        <v>282</v>
      </c>
      <c r="B158" s="17" t="s">
        <v>263</v>
      </c>
      <c r="C158" s="18" t="s">
        <v>264</v>
      </c>
      <c r="D158" s="19"/>
      <c r="E158" s="19" t="s">
        <v>283</v>
      </c>
      <c r="F158" s="19" t="s">
        <v>119</v>
      </c>
      <c r="G158" s="20">
        <v>1</v>
      </c>
      <c r="H158" s="55">
        <v>481.4</v>
      </c>
      <c r="I158" s="56">
        <f>IFERROR(ROUND(SUM(L159,L160,L161)/H158, 2),0)</f>
        <v>1246.8800000000001</v>
      </c>
      <c r="J158" s="7"/>
      <c r="K158" s="6">
        <f>I158+ROUND(J158, 2)</f>
        <v>1246.8800000000001</v>
      </c>
      <c r="L158" s="6">
        <f>ROUND(I158*H158, 2)</f>
        <v>600248.03</v>
      </c>
      <c r="M158" s="6">
        <f>ROUND(H158*ROUND(J158, 2), 2)</f>
        <v>0</v>
      </c>
      <c r="N158" s="11">
        <f>L158+M158</f>
        <v>600248.03</v>
      </c>
    </row>
    <row r="159" spans="1:14" ht="54" outlineLevel="1" x14ac:dyDescent="0.3">
      <c r="A159" s="24" t="s">
        <v>284</v>
      </c>
      <c r="B159" s="17"/>
      <c r="C159" s="69" t="s">
        <v>266</v>
      </c>
      <c r="D159" s="19"/>
      <c r="E159" s="19" t="s">
        <v>267</v>
      </c>
      <c r="F159" s="22" t="s">
        <v>119</v>
      </c>
      <c r="G159" s="23">
        <v>1.05</v>
      </c>
      <c r="H159" s="57">
        <v>84.314999999999998</v>
      </c>
      <c r="I159" s="70">
        <v>1196</v>
      </c>
      <c r="J159" s="4"/>
      <c r="K159" s="4"/>
      <c r="L159" s="8">
        <f>ROUND(ROUND(I159, 2)*H159, 2)</f>
        <v>100840.74</v>
      </c>
      <c r="M159" s="4"/>
      <c r="N159" s="12"/>
    </row>
    <row r="160" spans="1:14" ht="54" outlineLevel="1" x14ac:dyDescent="0.3">
      <c r="A160" s="24" t="s">
        <v>285</v>
      </c>
      <c r="B160" s="17"/>
      <c r="C160" s="69" t="s">
        <v>269</v>
      </c>
      <c r="D160" s="19"/>
      <c r="E160" s="19" t="s">
        <v>267</v>
      </c>
      <c r="F160" s="22" t="s">
        <v>119</v>
      </c>
      <c r="G160" s="23">
        <v>1.05</v>
      </c>
      <c r="H160" s="57">
        <v>168.42</v>
      </c>
      <c r="I160" s="70">
        <v>1187</v>
      </c>
      <c r="J160" s="4"/>
      <c r="K160" s="4"/>
      <c r="L160" s="8">
        <f>ROUND(ROUND(I160, 2)*H160, 2)</f>
        <v>199914.54</v>
      </c>
      <c r="M160" s="4"/>
      <c r="N160" s="12"/>
    </row>
    <row r="161" spans="1:14" ht="54" outlineLevel="1" x14ac:dyDescent="0.3">
      <c r="A161" s="24" t="s">
        <v>286</v>
      </c>
      <c r="B161" s="17"/>
      <c r="C161" s="69" t="s">
        <v>271</v>
      </c>
      <c r="D161" s="19"/>
      <c r="E161" s="19" t="s">
        <v>267</v>
      </c>
      <c r="F161" s="22" t="s">
        <v>119</v>
      </c>
      <c r="G161" s="23">
        <v>1.05</v>
      </c>
      <c r="H161" s="57">
        <v>252.73500000000001</v>
      </c>
      <c r="I161" s="70">
        <v>1185</v>
      </c>
      <c r="J161" s="4"/>
      <c r="K161" s="4"/>
      <c r="L161" s="8">
        <f>ROUND(ROUND(I161, 2)*H161, 2)</f>
        <v>299490.98</v>
      </c>
      <c r="M161" s="4"/>
      <c r="N161" s="12"/>
    </row>
    <row r="162" spans="1:14" ht="20.399999999999999" outlineLevel="1" x14ac:dyDescent="0.3">
      <c r="A162" s="24" t="s">
        <v>287</v>
      </c>
      <c r="B162" s="17" t="s">
        <v>288</v>
      </c>
      <c r="C162" s="88" t="s">
        <v>289</v>
      </c>
      <c r="D162" s="88"/>
      <c r="E162" s="88"/>
      <c r="F162" s="88"/>
      <c r="G162" s="88"/>
      <c r="H162" s="89"/>
      <c r="I162" s="54"/>
      <c r="J162" s="4"/>
      <c r="K162" s="4"/>
      <c r="L162" s="5">
        <f>SUM(L163)</f>
        <v>0</v>
      </c>
      <c r="M162" s="5">
        <f>SUM(M163)</f>
        <v>0</v>
      </c>
      <c r="N162" s="10">
        <f>SUM(N163)</f>
        <v>0</v>
      </c>
    </row>
    <row r="163" spans="1:14" ht="20.399999999999999" outlineLevel="1" x14ac:dyDescent="0.3">
      <c r="A163" s="24" t="s">
        <v>290</v>
      </c>
      <c r="B163" s="17" t="s">
        <v>291</v>
      </c>
      <c r="C163" s="88" t="s">
        <v>206</v>
      </c>
      <c r="D163" s="88"/>
      <c r="E163" s="88"/>
      <c r="F163" s="88"/>
      <c r="G163" s="88"/>
      <c r="H163" s="89"/>
      <c r="I163" s="54"/>
      <c r="J163" s="4"/>
      <c r="K163" s="4"/>
      <c r="L163" s="5">
        <f>SUM(L164,L166,L168,L170)</f>
        <v>0</v>
      </c>
      <c r="M163" s="5">
        <f>SUM(M164,M166,M168,M170)</f>
        <v>0</v>
      </c>
      <c r="N163" s="10">
        <f>SUM(N164,N166,N168,N170)</f>
        <v>0</v>
      </c>
    </row>
    <row r="164" spans="1:14" ht="36" outlineLevel="1" x14ac:dyDescent="0.3">
      <c r="A164" s="24" t="s">
        <v>292</v>
      </c>
      <c r="B164" s="17" t="s">
        <v>293</v>
      </c>
      <c r="C164" s="18" t="s">
        <v>294</v>
      </c>
      <c r="D164" s="19"/>
      <c r="E164" s="19" t="s">
        <v>83</v>
      </c>
      <c r="F164" s="19" t="s">
        <v>40</v>
      </c>
      <c r="G164" s="20">
        <v>1</v>
      </c>
      <c r="H164" s="55">
        <v>42</v>
      </c>
      <c r="I164" s="56">
        <f>IFERROR(ROUND(SUM(L165)/H164, 2),0)</f>
        <v>0</v>
      </c>
      <c r="J164" s="7"/>
      <c r="K164" s="6">
        <f>I164+ROUND(J164, 2)</f>
        <v>0</v>
      </c>
      <c r="L164" s="6">
        <f>ROUND(I164*H164, 2)</f>
        <v>0</v>
      </c>
      <c r="M164" s="6">
        <f>ROUND(H164*ROUND(J164, 2), 2)</f>
        <v>0</v>
      </c>
      <c r="N164" s="11">
        <f>L164+M164</f>
        <v>0</v>
      </c>
    </row>
    <row r="165" spans="1:14" ht="18" outlineLevel="1" x14ac:dyDescent="0.3">
      <c r="A165" s="24" t="s">
        <v>295</v>
      </c>
      <c r="B165" s="17"/>
      <c r="C165" s="21" t="s">
        <v>296</v>
      </c>
      <c r="D165" s="19"/>
      <c r="E165" s="19"/>
      <c r="F165" s="22" t="s">
        <v>40</v>
      </c>
      <c r="G165" s="23">
        <v>1.1000000000000001</v>
      </c>
      <c r="H165" s="57">
        <v>46.2</v>
      </c>
      <c r="I165" s="58"/>
      <c r="J165" s="4"/>
      <c r="K165" s="4"/>
      <c r="L165" s="8">
        <f>ROUND(ROUND(I165, 2)*H165, 2)</f>
        <v>0</v>
      </c>
      <c r="M165" s="4"/>
      <c r="N165" s="12"/>
    </row>
    <row r="166" spans="1:14" ht="36" outlineLevel="1" x14ac:dyDescent="0.3">
      <c r="A166" s="24" t="s">
        <v>297</v>
      </c>
      <c r="B166" s="17" t="s">
        <v>293</v>
      </c>
      <c r="C166" s="18" t="s">
        <v>294</v>
      </c>
      <c r="D166" s="19"/>
      <c r="E166" s="19" t="s">
        <v>298</v>
      </c>
      <c r="F166" s="19" t="s">
        <v>40</v>
      </c>
      <c r="G166" s="20">
        <v>1</v>
      </c>
      <c r="H166" s="55">
        <v>44</v>
      </c>
      <c r="I166" s="56">
        <f>IFERROR(ROUND(SUM(L167)/H166, 2),0)</f>
        <v>0</v>
      </c>
      <c r="J166" s="7"/>
      <c r="K166" s="6">
        <f>I166+ROUND(J166, 2)</f>
        <v>0</v>
      </c>
      <c r="L166" s="6">
        <f>ROUND(I166*H166, 2)</f>
        <v>0</v>
      </c>
      <c r="M166" s="6">
        <f>ROUND(H166*ROUND(J166, 2), 2)</f>
        <v>0</v>
      </c>
      <c r="N166" s="11">
        <f>L166+M166</f>
        <v>0</v>
      </c>
    </row>
    <row r="167" spans="1:14" ht="18" outlineLevel="1" x14ac:dyDescent="0.3">
      <c r="A167" s="24" t="s">
        <v>299</v>
      </c>
      <c r="B167" s="17"/>
      <c r="C167" s="21" t="s">
        <v>296</v>
      </c>
      <c r="D167" s="19"/>
      <c r="E167" s="19"/>
      <c r="F167" s="22" t="s">
        <v>40</v>
      </c>
      <c r="G167" s="23">
        <v>1.1000000000000001</v>
      </c>
      <c r="H167" s="57">
        <v>48.4</v>
      </c>
      <c r="I167" s="58"/>
      <c r="J167" s="4"/>
      <c r="K167" s="4"/>
      <c r="L167" s="8">
        <f>ROUND(ROUND(I167, 2)*H167, 2)</f>
        <v>0</v>
      </c>
      <c r="M167" s="4"/>
      <c r="N167" s="12"/>
    </row>
    <row r="168" spans="1:14" ht="18" outlineLevel="1" x14ac:dyDescent="0.3">
      <c r="A168" s="24" t="s">
        <v>300</v>
      </c>
      <c r="B168" s="17" t="s">
        <v>301</v>
      </c>
      <c r="C168" s="18" t="s">
        <v>302</v>
      </c>
      <c r="D168" s="19"/>
      <c r="E168" s="19" t="s">
        <v>83</v>
      </c>
      <c r="F168" s="19" t="s">
        <v>119</v>
      </c>
      <c r="G168" s="20">
        <v>1</v>
      </c>
      <c r="H168" s="55">
        <v>230</v>
      </c>
      <c r="I168" s="56">
        <f>IFERROR(ROUND(SUM(L169)/H168, 2),0)</f>
        <v>0</v>
      </c>
      <c r="J168" s="7"/>
      <c r="K168" s="6">
        <f>I168+ROUND(J168, 2)</f>
        <v>0</v>
      </c>
      <c r="L168" s="6">
        <f>ROUND(I168*H168, 2)</f>
        <v>0</v>
      </c>
      <c r="M168" s="6">
        <f>ROUND(H168*ROUND(J168, 2), 2)</f>
        <v>0</v>
      </c>
      <c r="N168" s="11">
        <f>L168+M168</f>
        <v>0</v>
      </c>
    </row>
    <row r="169" spans="1:14" ht="36" outlineLevel="1" x14ac:dyDescent="0.3">
      <c r="A169" s="24" t="s">
        <v>303</v>
      </c>
      <c r="B169" s="17"/>
      <c r="C169" s="21" t="s">
        <v>304</v>
      </c>
      <c r="D169" s="19"/>
      <c r="E169" s="19"/>
      <c r="F169" s="22" t="s">
        <v>119</v>
      </c>
      <c r="G169" s="23">
        <v>1</v>
      </c>
      <c r="H169" s="57">
        <v>230</v>
      </c>
      <c r="I169" s="58"/>
      <c r="J169" s="4"/>
      <c r="K169" s="4"/>
      <c r="L169" s="8">
        <f>ROUND(ROUND(I169, 2)*H169, 2)</f>
        <v>0</v>
      </c>
      <c r="M169" s="4"/>
      <c r="N169" s="12"/>
    </row>
    <row r="170" spans="1:14" ht="18" outlineLevel="1" x14ac:dyDescent="0.3">
      <c r="A170" s="24" t="s">
        <v>305</v>
      </c>
      <c r="B170" s="17" t="s">
        <v>301</v>
      </c>
      <c r="C170" s="18" t="s">
        <v>302</v>
      </c>
      <c r="D170" s="19"/>
      <c r="E170" s="19" t="s">
        <v>298</v>
      </c>
      <c r="F170" s="19" t="s">
        <v>119</v>
      </c>
      <c r="G170" s="20">
        <v>1</v>
      </c>
      <c r="H170" s="55">
        <v>244</v>
      </c>
      <c r="I170" s="56">
        <f>IFERROR(ROUND(SUM(L171)/H170, 2),0)</f>
        <v>0</v>
      </c>
      <c r="J170" s="7"/>
      <c r="K170" s="6">
        <f>I170+ROUND(J170, 2)</f>
        <v>0</v>
      </c>
      <c r="L170" s="6">
        <f>ROUND(I170*H170, 2)</f>
        <v>0</v>
      </c>
      <c r="M170" s="6">
        <f>ROUND(H170*ROUND(J170, 2), 2)</f>
        <v>0</v>
      </c>
      <c r="N170" s="11">
        <f>L170+M170</f>
        <v>0</v>
      </c>
    </row>
    <row r="171" spans="1:14" ht="36" outlineLevel="1" x14ac:dyDescent="0.3">
      <c r="A171" s="24" t="s">
        <v>306</v>
      </c>
      <c r="B171" s="17"/>
      <c r="C171" s="21" t="s">
        <v>304</v>
      </c>
      <c r="D171" s="19"/>
      <c r="E171" s="19"/>
      <c r="F171" s="22" t="s">
        <v>119</v>
      </c>
      <c r="G171" s="23">
        <v>1</v>
      </c>
      <c r="H171" s="57">
        <v>244</v>
      </c>
      <c r="I171" s="58"/>
      <c r="J171" s="4"/>
      <c r="K171" s="4"/>
      <c r="L171" s="8">
        <f>ROUND(ROUND(I171, 2)*H171, 2)</f>
        <v>0</v>
      </c>
      <c r="M171" s="4"/>
      <c r="N171" s="12"/>
    </row>
    <row r="172" spans="1:14" ht="20.399999999999999" outlineLevel="1" x14ac:dyDescent="0.3">
      <c r="A172" s="24" t="s">
        <v>307</v>
      </c>
      <c r="B172" s="17" t="s">
        <v>308</v>
      </c>
      <c r="C172" s="88" t="s">
        <v>309</v>
      </c>
      <c r="D172" s="88"/>
      <c r="E172" s="88"/>
      <c r="F172" s="88"/>
      <c r="G172" s="88"/>
      <c r="H172" s="89"/>
      <c r="I172" s="54"/>
      <c r="J172" s="4"/>
      <c r="K172" s="4"/>
      <c r="L172" s="5">
        <f>SUM(L173,L176,L179,L182,L185,L188)</f>
        <v>494316</v>
      </c>
      <c r="M172" s="5">
        <f>SUM(M173,M176,M179,M182,M185,M188)</f>
        <v>0</v>
      </c>
      <c r="N172" s="10">
        <f>SUM(N173,N176,N179,N182,N185,N188)</f>
        <v>494316</v>
      </c>
    </row>
    <row r="173" spans="1:14" ht="36" outlineLevel="1" x14ac:dyDescent="0.3">
      <c r="A173" s="24" t="s">
        <v>310</v>
      </c>
      <c r="B173" s="17" t="s">
        <v>311</v>
      </c>
      <c r="C173" s="18" t="s">
        <v>312</v>
      </c>
      <c r="D173" s="19" t="s">
        <v>313</v>
      </c>
      <c r="E173" s="19" t="s">
        <v>135</v>
      </c>
      <c r="F173" s="19" t="s">
        <v>314</v>
      </c>
      <c r="G173" s="20">
        <v>1</v>
      </c>
      <c r="H173" s="55">
        <v>309</v>
      </c>
      <c r="I173" s="56">
        <f>IFERROR(ROUND(SUM(L174,L175)/H173, 2),0)</f>
        <v>224</v>
      </c>
      <c r="J173" s="7"/>
      <c r="K173" s="6">
        <f>I173+ROUND(J173, 2)</f>
        <v>224</v>
      </c>
      <c r="L173" s="6">
        <f>ROUND(I173*H173, 2)</f>
        <v>69216</v>
      </c>
      <c r="M173" s="6">
        <f>ROUND(H173*ROUND(J173, 2), 2)</f>
        <v>0</v>
      </c>
      <c r="N173" s="11">
        <f>L173+M173</f>
        <v>69216</v>
      </c>
    </row>
    <row r="174" spans="1:14" ht="18" outlineLevel="1" x14ac:dyDescent="0.3">
      <c r="A174" s="24" t="s">
        <v>315</v>
      </c>
      <c r="B174" s="17"/>
      <c r="C174" s="68" t="s">
        <v>316</v>
      </c>
      <c r="D174" s="19"/>
      <c r="E174" s="19"/>
      <c r="F174" s="22" t="s">
        <v>40</v>
      </c>
      <c r="G174" s="23">
        <v>5.6000000000000001E-2</v>
      </c>
      <c r="H174" s="57">
        <v>17.303999999999998</v>
      </c>
      <c r="I174" s="58"/>
      <c r="J174" s="4"/>
      <c r="K174" s="4"/>
      <c r="L174" s="8">
        <f>ROUND(ROUND(I174, 2)*H174, 2)</f>
        <v>0</v>
      </c>
      <c r="M174" s="4"/>
      <c r="N174" s="12"/>
    </row>
    <row r="175" spans="1:14" ht="36" outlineLevel="1" x14ac:dyDescent="0.3">
      <c r="A175" s="24" t="s">
        <v>317</v>
      </c>
      <c r="B175" s="17"/>
      <c r="C175" s="69" t="s">
        <v>318</v>
      </c>
      <c r="D175" s="19"/>
      <c r="E175" s="19"/>
      <c r="F175" s="22" t="s">
        <v>319</v>
      </c>
      <c r="G175" s="23">
        <v>1</v>
      </c>
      <c r="H175" s="57">
        <v>309</v>
      </c>
      <c r="I175" s="70">
        <v>224</v>
      </c>
      <c r="J175" s="4"/>
      <c r="K175" s="4"/>
      <c r="L175" s="8">
        <f>ROUND(ROUND(I175, 2)*H175, 2)</f>
        <v>69216</v>
      </c>
      <c r="M175" s="4"/>
      <c r="N175" s="12"/>
    </row>
    <row r="176" spans="1:14" ht="36" outlineLevel="1" x14ac:dyDescent="0.3">
      <c r="A176" s="24" t="s">
        <v>320</v>
      </c>
      <c r="B176" s="17" t="s">
        <v>311</v>
      </c>
      <c r="C176" s="18" t="s">
        <v>312</v>
      </c>
      <c r="D176" s="19" t="s">
        <v>313</v>
      </c>
      <c r="E176" s="19" t="s">
        <v>98</v>
      </c>
      <c r="F176" s="19" t="s">
        <v>314</v>
      </c>
      <c r="G176" s="20">
        <v>1</v>
      </c>
      <c r="H176" s="55">
        <v>455</v>
      </c>
      <c r="I176" s="56">
        <f>IFERROR(ROUND(SUM(L177,L178)/H176, 2),0)</f>
        <v>224</v>
      </c>
      <c r="J176" s="7"/>
      <c r="K176" s="6">
        <f>I176+ROUND(J176, 2)</f>
        <v>224</v>
      </c>
      <c r="L176" s="6">
        <f>ROUND(I176*H176, 2)</f>
        <v>101920</v>
      </c>
      <c r="M176" s="6">
        <f>ROUND(H176*ROUND(J176, 2), 2)</f>
        <v>0</v>
      </c>
      <c r="N176" s="11">
        <f>L176+M176</f>
        <v>101920</v>
      </c>
    </row>
    <row r="177" spans="1:14" ht="18" outlineLevel="1" x14ac:dyDescent="0.3">
      <c r="A177" s="24" t="s">
        <v>321</v>
      </c>
      <c r="B177" s="17"/>
      <c r="C177" s="68" t="s">
        <v>316</v>
      </c>
      <c r="D177" s="19"/>
      <c r="E177" s="19"/>
      <c r="F177" s="22" t="s">
        <v>40</v>
      </c>
      <c r="G177" s="23">
        <v>5.6000000000000001E-2</v>
      </c>
      <c r="H177" s="57">
        <v>25.48</v>
      </c>
      <c r="I177" s="58"/>
      <c r="J177" s="4"/>
      <c r="K177" s="4"/>
      <c r="L177" s="8">
        <f>ROUND(ROUND(I177, 2)*H177, 2)</f>
        <v>0</v>
      </c>
      <c r="M177" s="4"/>
      <c r="N177" s="12"/>
    </row>
    <row r="178" spans="1:14" ht="36" outlineLevel="1" x14ac:dyDescent="0.3">
      <c r="A178" s="24" t="s">
        <v>322</v>
      </c>
      <c r="B178" s="17"/>
      <c r="C178" s="69" t="s">
        <v>318</v>
      </c>
      <c r="D178" s="19"/>
      <c r="E178" s="19"/>
      <c r="F178" s="22" t="s">
        <v>319</v>
      </c>
      <c r="G178" s="23">
        <v>1</v>
      </c>
      <c r="H178" s="57">
        <v>455</v>
      </c>
      <c r="I178" s="70">
        <v>224</v>
      </c>
      <c r="J178" s="4"/>
      <c r="K178" s="4"/>
      <c r="L178" s="8">
        <f>ROUND(ROUND(I178, 2)*H178, 2)</f>
        <v>101920</v>
      </c>
      <c r="M178" s="4"/>
      <c r="N178" s="12"/>
    </row>
    <row r="179" spans="1:14" ht="36" outlineLevel="1" x14ac:dyDescent="0.3">
      <c r="A179" s="24" t="s">
        <v>323</v>
      </c>
      <c r="B179" s="17" t="s">
        <v>324</v>
      </c>
      <c r="C179" s="18" t="s">
        <v>325</v>
      </c>
      <c r="D179" s="19" t="s">
        <v>313</v>
      </c>
      <c r="E179" s="19" t="s">
        <v>135</v>
      </c>
      <c r="F179" s="19" t="s">
        <v>314</v>
      </c>
      <c r="G179" s="20">
        <v>1</v>
      </c>
      <c r="H179" s="55">
        <v>238</v>
      </c>
      <c r="I179" s="56">
        <f>IFERROR(ROUND(SUM(L180,L181)/H179, 2),0)</f>
        <v>572</v>
      </c>
      <c r="J179" s="7"/>
      <c r="K179" s="6">
        <f>I179+ROUND(J179, 2)</f>
        <v>572</v>
      </c>
      <c r="L179" s="6">
        <f>ROUND(I179*H179, 2)</f>
        <v>136136</v>
      </c>
      <c r="M179" s="6">
        <f>ROUND(H179*ROUND(J179, 2), 2)</f>
        <v>0</v>
      </c>
      <c r="N179" s="11">
        <f>L179+M179</f>
        <v>136136</v>
      </c>
    </row>
    <row r="180" spans="1:14" ht="18" outlineLevel="1" x14ac:dyDescent="0.3">
      <c r="A180" s="24" t="s">
        <v>326</v>
      </c>
      <c r="B180" s="17"/>
      <c r="C180" s="68" t="s">
        <v>316</v>
      </c>
      <c r="D180" s="19"/>
      <c r="E180" s="19"/>
      <c r="F180" s="22" t="s">
        <v>40</v>
      </c>
      <c r="G180" s="23">
        <v>5.8999999999999997E-2</v>
      </c>
      <c r="H180" s="57">
        <v>14.042</v>
      </c>
      <c r="I180" s="58"/>
      <c r="J180" s="4"/>
      <c r="K180" s="4"/>
      <c r="L180" s="8">
        <f>ROUND(ROUND(I180, 2)*H180, 2)</f>
        <v>0</v>
      </c>
      <c r="M180" s="4"/>
      <c r="N180" s="12"/>
    </row>
    <row r="181" spans="1:14" ht="36" outlineLevel="1" x14ac:dyDescent="0.3">
      <c r="A181" s="24" t="s">
        <v>327</v>
      </c>
      <c r="B181" s="17"/>
      <c r="C181" s="69" t="s">
        <v>328</v>
      </c>
      <c r="D181" s="19"/>
      <c r="E181" s="19"/>
      <c r="F181" s="22" t="s">
        <v>319</v>
      </c>
      <c r="G181" s="23">
        <v>1</v>
      </c>
      <c r="H181" s="57">
        <v>238</v>
      </c>
      <c r="I181" s="70">
        <v>572</v>
      </c>
      <c r="J181" s="4"/>
      <c r="K181" s="4"/>
      <c r="L181" s="8">
        <f>ROUND(ROUND(I181, 2)*H181, 2)</f>
        <v>136136</v>
      </c>
      <c r="M181" s="4"/>
      <c r="N181" s="12"/>
    </row>
    <row r="182" spans="1:14" ht="36" outlineLevel="1" x14ac:dyDescent="0.3">
      <c r="A182" s="24" t="s">
        <v>329</v>
      </c>
      <c r="B182" s="17" t="s">
        <v>324</v>
      </c>
      <c r="C182" s="18" t="s">
        <v>325</v>
      </c>
      <c r="D182" s="19" t="s">
        <v>313</v>
      </c>
      <c r="E182" s="19" t="s">
        <v>98</v>
      </c>
      <c r="F182" s="19" t="s">
        <v>314</v>
      </c>
      <c r="G182" s="20">
        <v>1</v>
      </c>
      <c r="H182" s="55">
        <v>327</v>
      </c>
      <c r="I182" s="56">
        <f>IFERROR(ROUND(SUM(L183,L184)/H182, 2),0)</f>
        <v>572</v>
      </c>
      <c r="J182" s="7"/>
      <c r="K182" s="6">
        <f>I182+ROUND(J182, 2)</f>
        <v>572</v>
      </c>
      <c r="L182" s="6">
        <f>ROUND(I182*H182, 2)</f>
        <v>187044</v>
      </c>
      <c r="M182" s="6">
        <f>ROUND(H182*ROUND(J182, 2), 2)</f>
        <v>0</v>
      </c>
      <c r="N182" s="11">
        <f>L182+M182</f>
        <v>187044</v>
      </c>
    </row>
    <row r="183" spans="1:14" ht="18" outlineLevel="1" x14ac:dyDescent="0.3">
      <c r="A183" s="24" t="s">
        <v>330</v>
      </c>
      <c r="B183" s="17"/>
      <c r="C183" s="68" t="s">
        <v>316</v>
      </c>
      <c r="D183" s="19"/>
      <c r="E183" s="19"/>
      <c r="F183" s="22" t="s">
        <v>40</v>
      </c>
      <c r="G183" s="23">
        <v>5.8999999999999997E-2</v>
      </c>
      <c r="H183" s="57">
        <v>19.292999999999999</v>
      </c>
      <c r="I183" s="58"/>
      <c r="J183" s="4"/>
      <c r="K183" s="4"/>
      <c r="L183" s="8">
        <f>ROUND(ROUND(I183, 2)*H183, 2)</f>
        <v>0</v>
      </c>
      <c r="M183" s="4"/>
      <c r="N183" s="12"/>
    </row>
    <row r="184" spans="1:14" ht="36" outlineLevel="1" x14ac:dyDescent="0.3">
      <c r="A184" s="24" t="s">
        <v>331</v>
      </c>
      <c r="B184" s="17"/>
      <c r="C184" s="69" t="s">
        <v>328</v>
      </c>
      <c r="D184" s="19"/>
      <c r="E184" s="19"/>
      <c r="F184" s="22" t="s">
        <v>319</v>
      </c>
      <c r="G184" s="23">
        <v>1</v>
      </c>
      <c r="H184" s="57">
        <v>327</v>
      </c>
      <c r="I184" s="70">
        <v>572</v>
      </c>
      <c r="J184" s="4"/>
      <c r="K184" s="4"/>
      <c r="L184" s="8">
        <f>ROUND(ROUND(I184, 2)*H184, 2)</f>
        <v>187044</v>
      </c>
      <c r="M184" s="4"/>
      <c r="N184" s="12"/>
    </row>
    <row r="185" spans="1:14" ht="36" outlineLevel="1" x14ac:dyDescent="0.3">
      <c r="A185" s="24" t="s">
        <v>332</v>
      </c>
      <c r="B185" s="17" t="s">
        <v>333</v>
      </c>
      <c r="C185" s="18" t="s">
        <v>334</v>
      </c>
      <c r="D185" s="19" t="s">
        <v>313</v>
      </c>
      <c r="E185" s="19" t="s">
        <v>335</v>
      </c>
      <c r="F185" s="19" t="s">
        <v>314</v>
      </c>
      <c r="G185" s="20">
        <v>1</v>
      </c>
      <c r="H185" s="55">
        <v>337</v>
      </c>
      <c r="I185" s="56">
        <f>IFERROR(ROUND(SUM(L186,L187)/H185, 2),0)</f>
        <v>0</v>
      </c>
      <c r="J185" s="7"/>
      <c r="K185" s="6">
        <f>I185+ROUND(J185, 2)</f>
        <v>0</v>
      </c>
      <c r="L185" s="6">
        <f>ROUND(I185*H185, 2)</f>
        <v>0</v>
      </c>
      <c r="M185" s="6">
        <f>ROUND(H185*ROUND(J185, 2), 2)</f>
        <v>0</v>
      </c>
      <c r="N185" s="11">
        <f>L185+M185</f>
        <v>0</v>
      </c>
    </row>
    <row r="186" spans="1:14" ht="18" outlineLevel="1" x14ac:dyDescent="0.3">
      <c r="A186" s="24" t="s">
        <v>336</v>
      </c>
      <c r="B186" s="17"/>
      <c r="C186" s="68" t="s">
        <v>316</v>
      </c>
      <c r="D186" s="19"/>
      <c r="E186" s="19"/>
      <c r="F186" s="22" t="s">
        <v>40</v>
      </c>
      <c r="G186" s="23">
        <v>6.2E-2</v>
      </c>
      <c r="H186" s="57">
        <v>20.893999999999998</v>
      </c>
      <c r="I186" s="58"/>
      <c r="J186" s="4"/>
      <c r="K186" s="4"/>
      <c r="L186" s="8">
        <f>ROUND(ROUND(I186, 2)*H186, 2)</f>
        <v>0</v>
      </c>
      <c r="M186" s="4"/>
      <c r="N186" s="12"/>
    </row>
    <row r="187" spans="1:14" ht="36" outlineLevel="1" x14ac:dyDescent="0.3">
      <c r="A187" s="24" t="s">
        <v>337</v>
      </c>
      <c r="B187" s="17"/>
      <c r="C187" s="21" t="s">
        <v>338</v>
      </c>
      <c r="D187" s="19"/>
      <c r="E187" s="19"/>
      <c r="F187" s="22" t="s">
        <v>319</v>
      </c>
      <c r="G187" s="23">
        <v>1</v>
      </c>
      <c r="H187" s="57">
        <v>337</v>
      </c>
      <c r="I187" s="58"/>
      <c r="J187" s="4"/>
      <c r="K187" s="4"/>
      <c r="L187" s="8">
        <f>ROUND(ROUND(I187, 2)*H187, 2)</f>
        <v>0</v>
      </c>
      <c r="M187" s="4"/>
      <c r="N187" s="12"/>
    </row>
    <row r="188" spans="1:14" ht="36" outlineLevel="1" x14ac:dyDescent="0.3">
      <c r="A188" s="24" t="s">
        <v>339</v>
      </c>
      <c r="B188" s="17" t="s">
        <v>333</v>
      </c>
      <c r="C188" s="18" t="s">
        <v>334</v>
      </c>
      <c r="D188" s="19" t="s">
        <v>313</v>
      </c>
      <c r="E188" s="19" t="s">
        <v>86</v>
      </c>
      <c r="F188" s="19" t="s">
        <v>314</v>
      </c>
      <c r="G188" s="20">
        <v>1</v>
      </c>
      <c r="H188" s="55">
        <v>410</v>
      </c>
      <c r="I188" s="56">
        <f>IFERROR(ROUND(SUM(L189,L190)/H188, 2),0)</f>
        <v>0</v>
      </c>
      <c r="J188" s="7"/>
      <c r="K188" s="6">
        <f>I188+ROUND(J188, 2)</f>
        <v>0</v>
      </c>
      <c r="L188" s="6">
        <f>ROUND(I188*H188, 2)</f>
        <v>0</v>
      </c>
      <c r="M188" s="6">
        <f>ROUND(H188*ROUND(J188, 2), 2)</f>
        <v>0</v>
      </c>
      <c r="N188" s="11">
        <f>L188+M188</f>
        <v>0</v>
      </c>
    </row>
    <row r="189" spans="1:14" ht="18" outlineLevel="1" x14ac:dyDescent="0.3">
      <c r="A189" s="24" t="s">
        <v>340</v>
      </c>
      <c r="B189" s="17"/>
      <c r="C189" s="68" t="s">
        <v>316</v>
      </c>
      <c r="D189" s="19"/>
      <c r="E189" s="19"/>
      <c r="F189" s="22" t="s">
        <v>40</v>
      </c>
      <c r="G189" s="23">
        <v>6.2E-2</v>
      </c>
      <c r="H189" s="57">
        <v>25.42</v>
      </c>
      <c r="I189" s="58"/>
      <c r="J189" s="4"/>
      <c r="K189" s="4"/>
      <c r="L189" s="8">
        <f>ROUND(ROUND(I189, 2)*H189, 2)</f>
        <v>0</v>
      </c>
      <c r="M189" s="4"/>
      <c r="N189" s="12"/>
    </row>
    <row r="190" spans="1:14" ht="36" outlineLevel="1" x14ac:dyDescent="0.3">
      <c r="A190" s="24" t="s">
        <v>341</v>
      </c>
      <c r="B190" s="17"/>
      <c r="C190" s="21" t="s">
        <v>338</v>
      </c>
      <c r="D190" s="19"/>
      <c r="E190" s="19"/>
      <c r="F190" s="22" t="s">
        <v>319</v>
      </c>
      <c r="G190" s="23">
        <v>1</v>
      </c>
      <c r="H190" s="57">
        <v>410</v>
      </c>
      <c r="I190" s="58"/>
      <c r="J190" s="4"/>
      <c r="K190" s="4"/>
      <c r="L190" s="8">
        <f>ROUND(ROUND(I190, 2)*H190, 2)</f>
        <v>0</v>
      </c>
      <c r="M190" s="4"/>
      <c r="N190" s="12"/>
    </row>
    <row r="191" spans="1:14" ht="20.399999999999999" outlineLevel="1" x14ac:dyDescent="0.3">
      <c r="A191" s="24" t="s">
        <v>342</v>
      </c>
      <c r="B191" s="17" t="s">
        <v>343</v>
      </c>
      <c r="C191" s="88" t="s">
        <v>344</v>
      </c>
      <c r="D191" s="88"/>
      <c r="E191" s="88"/>
      <c r="F191" s="88"/>
      <c r="G191" s="88"/>
      <c r="H191" s="89"/>
      <c r="I191" s="54"/>
      <c r="J191" s="4"/>
      <c r="K191" s="4"/>
      <c r="L191" s="5">
        <f>SUM(L192,L212)</f>
        <v>0</v>
      </c>
      <c r="M191" s="5">
        <f>SUM(M192,M212)</f>
        <v>0</v>
      </c>
      <c r="N191" s="10">
        <f>SUM(N192,N212)</f>
        <v>0</v>
      </c>
    </row>
    <row r="192" spans="1:14" ht="20.399999999999999" outlineLevel="1" x14ac:dyDescent="0.3">
      <c r="A192" s="24" t="s">
        <v>345</v>
      </c>
      <c r="B192" s="17" t="s">
        <v>346</v>
      </c>
      <c r="C192" s="88" t="s">
        <v>347</v>
      </c>
      <c r="D192" s="88"/>
      <c r="E192" s="88"/>
      <c r="F192" s="88"/>
      <c r="G192" s="88"/>
      <c r="H192" s="89"/>
      <c r="I192" s="54"/>
      <c r="J192" s="4"/>
      <c r="K192" s="4"/>
      <c r="L192" s="5">
        <f>SUM(L193,L194,L195,L196,L197,L198,L199,L200,L201,L202,L203,L204,L205,L206,L207,L208,L209,L210,L211)</f>
        <v>0</v>
      </c>
      <c r="M192" s="5">
        <f>SUM(M193,M194,M195,M196,M197,M198,M199,M200,M201,M202,M203,M204,M205,M206,M207,M208,M209,M210,M211)</f>
        <v>0</v>
      </c>
      <c r="N192" s="10">
        <f>SUM(N193,N194,N195,N196,N197,N198,N199,N200,N201,N202,N203,N204,N205,N206,N207,N208,N209,N210,N211)</f>
        <v>0</v>
      </c>
    </row>
    <row r="193" spans="1:14" ht="18" outlineLevel="1" x14ac:dyDescent="0.3">
      <c r="A193" s="24" t="s">
        <v>348</v>
      </c>
      <c r="B193" s="17" t="s">
        <v>349</v>
      </c>
      <c r="C193" s="18" t="s">
        <v>350</v>
      </c>
      <c r="D193" s="19"/>
      <c r="E193" s="19" t="s">
        <v>351</v>
      </c>
      <c r="F193" s="19" t="s">
        <v>119</v>
      </c>
      <c r="G193" s="20">
        <v>1</v>
      </c>
      <c r="H193" s="55">
        <v>2738</v>
      </c>
      <c r="I193" s="56">
        <v>0</v>
      </c>
      <c r="J193" s="7"/>
      <c r="K193" s="6">
        <f t="shared" ref="K193:K211" si="1">I193+ROUND(J193, 2)</f>
        <v>0</v>
      </c>
      <c r="L193" s="6">
        <v>0</v>
      </c>
      <c r="M193" s="6">
        <f t="shared" ref="M193:M211" si="2">ROUND(H193*ROUND(J193, 2), 2)</f>
        <v>0</v>
      </c>
      <c r="N193" s="11">
        <f t="shared" ref="N193:N211" si="3">L193+M193</f>
        <v>0</v>
      </c>
    </row>
    <row r="194" spans="1:14" ht="18" outlineLevel="1" x14ac:dyDescent="0.3">
      <c r="A194" s="24" t="s">
        <v>352</v>
      </c>
      <c r="B194" s="17" t="s">
        <v>349</v>
      </c>
      <c r="C194" s="18" t="s">
        <v>350</v>
      </c>
      <c r="D194" s="19"/>
      <c r="E194" s="19" t="s">
        <v>353</v>
      </c>
      <c r="F194" s="19" t="s">
        <v>119</v>
      </c>
      <c r="G194" s="20">
        <v>1</v>
      </c>
      <c r="H194" s="55">
        <v>1719</v>
      </c>
      <c r="I194" s="56">
        <v>0</v>
      </c>
      <c r="J194" s="7"/>
      <c r="K194" s="6">
        <f t="shared" si="1"/>
        <v>0</v>
      </c>
      <c r="L194" s="6">
        <v>0</v>
      </c>
      <c r="M194" s="6">
        <f t="shared" si="2"/>
        <v>0</v>
      </c>
      <c r="N194" s="11">
        <f t="shared" si="3"/>
        <v>0</v>
      </c>
    </row>
    <row r="195" spans="1:14" ht="36" outlineLevel="1" x14ac:dyDescent="0.3">
      <c r="A195" s="24" t="s">
        <v>354</v>
      </c>
      <c r="B195" s="17" t="s">
        <v>349</v>
      </c>
      <c r="C195" s="18" t="s">
        <v>350</v>
      </c>
      <c r="D195" s="19"/>
      <c r="E195" s="19" t="s">
        <v>355</v>
      </c>
      <c r="F195" s="19" t="s">
        <v>119</v>
      </c>
      <c r="G195" s="20">
        <v>1</v>
      </c>
      <c r="H195" s="55">
        <v>1163</v>
      </c>
      <c r="I195" s="56">
        <v>0</v>
      </c>
      <c r="J195" s="7"/>
      <c r="K195" s="6">
        <f t="shared" si="1"/>
        <v>0</v>
      </c>
      <c r="L195" s="6">
        <v>0</v>
      </c>
      <c r="M195" s="6">
        <f t="shared" si="2"/>
        <v>0</v>
      </c>
      <c r="N195" s="11">
        <f t="shared" si="3"/>
        <v>0</v>
      </c>
    </row>
    <row r="196" spans="1:14" ht="36" outlineLevel="1" x14ac:dyDescent="0.3">
      <c r="A196" s="24" t="s">
        <v>356</v>
      </c>
      <c r="B196" s="17" t="s">
        <v>349</v>
      </c>
      <c r="C196" s="18" t="s">
        <v>350</v>
      </c>
      <c r="D196" s="19"/>
      <c r="E196" s="19" t="s">
        <v>357</v>
      </c>
      <c r="F196" s="19" t="s">
        <v>119</v>
      </c>
      <c r="G196" s="20">
        <v>1</v>
      </c>
      <c r="H196" s="55">
        <v>3360</v>
      </c>
      <c r="I196" s="56">
        <v>0</v>
      </c>
      <c r="J196" s="7"/>
      <c r="K196" s="6">
        <f t="shared" si="1"/>
        <v>0</v>
      </c>
      <c r="L196" s="6">
        <v>0</v>
      </c>
      <c r="M196" s="6">
        <f t="shared" si="2"/>
        <v>0</v>
      </c>
      <c r="N196" s="11">
        <f t="shared" si="3"/>
        <v>0</v>
      </c>
    </row>
    <row r="197" spans="1:14" ht="36" outlineLevel="1" x14ac:dyDescent="0.3">
      <c r="A197" s="24" t="s">
        <v>358</v>
      </c>
      <c r="B197" s="17" t="s">
        <v>349</v>
      </c>
      <c r="C197" s="18" t="s">
        <v>350</v>
      </c>
      <c r="D197" s="19"/>
      <c r="E197" s="19" t="s">
        <v>359</v>
      </c>
      <c r="F197" s="19" t="s">
        <v>119</v>
      </c>
      <c r="G197" s="20">
        <v>1</v>
      </c>
      <c r="H197" s="55">
        <v>1859</v>
      </c>
      <c r="I197" s="56">
        <v>0</v>
      </c>
      <c r="J197" s="7"/>
      <c r="K197" s="6">
        <f t="shared" si="1"/>
        <v>0</v>
      </c>
      <c r="L197" s="6">
        <v>0</v>
      </c>
      <c r="M197" s="6">
        <f t="shared" si="2"/>
        <v>0</v>
      </c>
      <c r="N197" s="11">
        <f t="shared" si="3"/>
        <v>0</v>
      </c>
    </row>
    <row r="198" spans="1:14" ht="36" outlineLevel="1" x14ac:dyDescent="0.3">
      <c r="A198" s="24" t="s">
        <v>360</v>
      </c>
      <c r="B198" s="17" t="s">
        <v>349</v>
      </c>
      <c r="C198" s="18" t="s">
        <v>350</v>
      </c>
      <c r="D198" s="19"/>
      <c r="E198" s="19" t="s">
        <v>361</v>
      </c>
      <c r="F198" s="19" t="s">
        <v>119</v>
      </c>
      <c r="G198" s="20">
        <v>1</v>
      </c>
      <c r="H198" s="55">
        <v>1510</v>
      </c>
      <c r="I198" s="56">
        <v>0</v>
      </c>
      <c r="J198" s="7"/>
      <c r="K198" s="6">
        <f t="shared" si="1"/>
        <v>0</v>
      </c>
      <c r="L198" s="6">
        <v>0</v>
      </c>
      <c r="M198" s="6">
        <f t="shared" si="2"/>
        <v>0</v>
      </c>
      <c r="N198" s="11">
        <f t="shared" si="3"/>
        <v>0</v>
      </c>
    </row>
    <row r="199" spans="1:14" ht="36" outlineLevel="1" x14ac:dyDescent="0.3">
      <c r="A199" s="24" t="s">
        <v>362</v>
      </c>
      <c r="B199" s="17" t="s">
        <v>363</v>
      </c>
      <c r="C199" s="18" t="s">
        <v>364</v>
      </c>
      <c r="D199" s="19"/>
      <c r="E199" s="19" t="s">
        <v>365</v>
      </c>
      <c r="F199" s="19" t="s">
        <v>40</v>
      </c>
      <c r="G199" s="20">
        <v>1</v>
      </c>
      <c r="H199" s="55">
        <v>1095.2</v>
      </c>
      <c r="I199" s="56">
        <v>0</v>
      </c>
      <c r="J199" s="7"/>
      <c r="K199" s="6">
        <f t="shared" si="1"/>
        <v>0</v>
      </c>
      <c r="L199" s="6">
        <v>0</v>
      </c>
      <c r="M199" s="6">
        <f t="shared" si="2"/>
        <v>0</v>
      </c>
      <c r="N199" s="11">
        <f t="shared" si="3"/>
        <v>0</v>
      </c>
    </row>
    <row r="200" spans="1:14" ht="54" outlineLevel="1" x14ac:dyDescent="0.3">
      <c r="A200" s="24" t="s">
        <v>366</v>
      </c>
      <c r="B200" s="17" t="s">
        <v>363</v>
      </c>
      <c r="C200" s="18" t="s">
        <v>364</v>
      </c>
      <c r="D200" s="19"/>
      <c r="E200" s="19" t="s">
        <v>367</v>
      </c>
      <c r="F200" s="19" t="s">
        <v>40</v>
      </c>
      <c r="G200" s="20">
        <v>1</v>
      </c>
      <c r="H200" s="55">
        <v>1344</v>
      </c>
      <c r="I200" s="56">
        <v>0</v>
      </c>
      <c r="J200" s="7"/>
      <c r="K200" s="6">
        <f t="shared" si="1"/>
        <v>0</v>
      </c>
      <c r="L200" s="6">
        <v>0</v>
      </c>
      <c r="M200" s="6">
        <f t="shared" si="2"/>
        <v>0</v>
      </c>
      <c r="N200" s="11">
        <f t="shared" si="3"/>
        <v>0</v>
      </c>
    </row>
    <row r="201" spans="1:14" ht="54" outlineLevel="1" x14ac:dyDescent="0.3">
      <c r="A201" s="24" t="s">
        <v>368</v>
      </c>
      <c r="B201" s="17" t="s">
        <v>363</v>
      </c>
      <c r="C201" s="18" t="s">
        <v>364</v>
      </c>
      <c r="D201" s="19"/>
      <c r="E201" s="19" t="s">
        <v>369</v>
      </c>
      <c r="F201" s="19" t="s">
        <v>40</v>
      </c>
      <c r="G201" s="20">
        <v>1</v>
      </c>
      <c r="H201" s="55">
        <v>3943</v>
      </c>
      <c r="I201" s="56">
        <v>0</v>
      </c>
      <c r="J201" s="7"/>
      <c r="K201" s="6">
        <f t="shared" si="1"/>
        <v>0</v>
      </c>
      <c r="L201" s="6">
        <v>0</v>
      </c>
      <c r="M201" s="6">
        <f t="shared" si="2"/>
        <v>0</v>
      </c>
      <c r="N201" s="11">
        <f t="shared" si="3"/>
        <v>0</v>
      </c>
    </row>
    <row r="202" spans="1:14" ht="54" outlineLevel="1" x14ac:dyDescent="0.3">
      <c r="A202" s="24" t="s">
        <v>370</v>
      </c>
      <c r="B202" s="17" t="s">
        <v>363</v>
      </c>
      <c r="C202" s="18" t="s">
        <v>364</v>
      </c>
      <c r="D202" s="19"/>
      <c r="E202" s="19" t="s">
        <v>371</v>
      </c>
      <c r="F202" s="19" t="s">
        <v>40</v>
      </c>
      <c r="G202" s="20">
        <v>1</v>
      </c>
      <c r="H202" s="55">
        <v>950</v>
      </c>
      <c r="I202" s="56">
        <v>0</v>
      </c>
      <c r="J202" s="7"/>
      <c r="K202" s="6">
        <f t="shared" si="1"/>
        <v>0</v>
      </c>
      <c r="L202" s="6">
        <v>0</v>
      </c>
      <c r="M202" s="6">
        <f t="shared" si="2"/>
        <v>0</v>
      </c>
      <c r="N202" s="11">
        <f t="shared" si="3"/>
        <v>0</v>
      </c>
    </row>
    <row r="203" spans="1:14" ht="54" outlineLevel="1" x14ac:dyDescent="0.3">
      <c r="A203" s="24" t="s">
        <v>372</v>
      </c>
      <c r="B203" s="17" t="s">
        <v>363</v>
      </c>
      <c r="C203" s="18" t="s">
        <v>364</v>
      </c>
      <c r="D203" s="19"/>
      <c r="E203" s="19" t="s">
        <v>373</v>
      </c>
      <c r="F203" s="19" t="s">
        <v>40</v>
      </c>
      <c r="G203" s="20">
        <v>1</v>
      </c>
      <c r="H203" s="55">
        <v>747</v>
      </c>
      <c r="I203" s="56">
        <v>0</v>
      </c>
      <c r="J203" s="7"/>
      <c r="K203" s="6">
        <f t="shared" si="1"/>
        <v>0</v>
      </c>
      <c r="L203" s="6">
        <v>0</v>
      </c>
      <c r="M203" s="6">
        <f t="shared" si="2"/>
        <v>0</v>
      </c>
      <c r="N203" s="11">
        <f t="shared" si="3"/>
        <v>0</v>
      </c>
    </row>
    <row r="204" spans="1:14" ht="54" outlineLevel="1" x14ac:dyDescent="0.3">
      <c r="A204" s="24" t="s">
        <v>374</v>
      </c>
      <c r="B204" s="17" t="s">
        <v>363</v>
      </c>
      <c r="C204" s="18" t="s">
        <v>364</v>
      </c>
      <c r="D204" s="19"/>
      <c r="E204" s="19" t="s">
        <v>375</v>
      </c>
      <c r="F204" s="19" t="s">
        <v>40</v>
      </c>
      <c r="G204" s="20">
        <v>1</v>
      </c>
      <c r="H204" s="55">
        <v>4260</v>
      </c>
      <c r="I204" s="56">
        <v>0</v>
      </c>
      <c r="J204" s="7"/>
      <c r="K204" s="6">
        <f t="shared" si="1"/>
        <v>0</v>
      </c>
      <c r="L204" s="6">
        <v>0</v>
      </c>
      <c r="M204" s="6">
        <f t="shared" si="2"/>
        <v>0</v>
      </c>
      <c r="N204" s="11">
        <f t="shared" si="3"/>
        <v>0</v>
      </c>
    </row>
    <row r="205" spans="1:14" ht="36" outlineLevel="1" x14ac:dyDescent="0.3">
      <c r="A205" s="24" t="s">
        <v>376</v>
      </c>
      <c r="B205" s="17" t="s">
        <v>377</v>
      </c>
      <c r="C205" s="18" t="s">
        <v>378</v>
      </c>
      <c r="D205" s="19"/>
      <c r="E205" s="19" t="s">
        <v>379</v>
      </c>
      <c r="F205" s="19" t="s">
        <v>40</v>
      </c>
      <c r="G205" s="20">
        <v>1</v>
      </c>
      <c r="H205" s="55">
        <v>30</v>
      </c>
      <c r="I205" s="56">
        <v>0</v>
      </c>
      <c r="J205" s="7"/>
      <c r="K205" s="6">
        <f t="shared" si="1"/>
        <v>0</v>
      </c>
      <c r="L205" s="6">
        <v>0</v>
      </c>
      <c r="M205" s="6">
        <f t="shared" si="2"/>
        <v>0</v>
      </c>
      <c r="N205" s="11">
        <f t="shared" si="3"/>
        <v>0</v>
      </c>
    </row>
    <row r="206" spans="1:14" ht="54" outlineLevel="1" x14ac:dyDescent="0.3">
      <c r="A206" s="24" t="s">
        <v>380</v>
      </c>
      <c r="B206" s="17" t="s">
        <v>381</v>
      </c>
      <c r="C206" s="18" t="s">
        <v>382</v>
      </c>
      <c r="D206" s="19"/>
      <c r="E206" s="19" t="s">
        <v>383</v>
      </c>
      <c r="F206" s="19" t="s">
        <v>40</v>
      </c>
      <c r="G206" s="20">
        <v>1</v>
      </c>
      <c r="H206" s="55">
        <v>1536</v>
      </c>
      <c r="I206" s="56">
        <v>0</v>
      </c>
      <c r="J206" s="7"/>
      <c r="K206" s="6">
        <f t="shared" si="1"/>
        <v>0</v>
      </c>
      <c r="L206" s="6">
        <v>0</v>
      </c>
      <c r="M206" s="6">
        <f t="shared" si="2"/>
        <v>0</v>
      </c>
      <c r="N206" s="11">
        <f t="shared" si="3"/>
        <v>0</v>
      </c>
    </row>
    <row r="207" spans="1:14" ht="54" outlineLevel="1" x14ac:dyDescent="0.3">
      <c r="A207" s="24" t="s">
        <v>384</v>
      </c>
      <c r="B207" s="17" t="s">
        <v>381</v>
      </c>
      <c r="C207" s="18" t="s">
        <v>382</v>
      </c>
      <c r="D207" s="19"/>
      <c r="E207" s="19" t="s">
        <v>385</v>
      </c>
      <c r="F207" s="19" t="s">
        <v>40</v>
      </c>
      <c r="G207" s="20">
        <v>1</v>
      </c>
      <c r="H207" s="55">
        <v>3011</v>
      </c>
      <c r="I207" s="56">
        <v>0</v>
      </c>
      <c r="J207" s="7"/>
      <c r="K207" s="6">
        <f t="shared" si="1"/>
        <v>0</v>
      </c>
      <c r="L207" s="6">
        <v>0</v>
      </c>
      <c r="M207" s="6">
        <f t="shared" si="2"/>
        <v>0</v>
      </c>
      <c r="N207" s="11">
        <f t="shared" si="3"/>
        <v>0</v>
      </c>
    </row>
    <row r="208" spans="1:14" ht="36" outlineLevel="1" x14ac:dyDescent="0.3">
      <c r="A208" s="24" t="s">
        <v>386</v>
      </c>
      <c r="B208" s="17" t="s">
        <v>381</v>
      </c>
      <c r="C208" s="18" t="s">
        <v>382</v>
      </c>
      <c r="D208" s="19"/>
      <c r="E208" s="19" t="s">
        <v>387</v>
      </c>
      <c r="F208" s="19" t="s">
        <v>40</v>
      </c>
      <c r="G208" s="20">
        <v>1</v>
      </c>
      <c r="H208" s="55">
        <v>5820</v>
      </c>
      <c r="I208" s="56">
        <v>0</v>
      </c>
      <c r="J208" s="7"/>
      <c r="K208" s="6">
        <f t="shared" si="1"/>
        <v>0</v>
      </c>
      <c r="L208" s="6">
        <v>0</v>
      </c>
      <c r="M208" s="6">
        <f t="shared" si="2"/>
        <v>0</v>
      </c>
      <c r="N208" s="11">
        <f t="shared" si="3"/>
        <v>0</v>
      </c>
    </row>
    <row r="209" spans="1:14" ht="36" outlineLevel="1" x14ac:dyDescent="0.3">
      <c r="A209" s="24" t="s">
        <v>388</v>
      </c>
      <c r="B209" s="17" t="s">
        <v>381</v>
      </c>
      <c r="C209" s="18" t="s">
        <v>382</v>
      </c>
      <c r="D209" s="19"/>
      <c r="E209" s="19" t="s">
        <v>389</v>
      </c>
      <c r="F209" s="19" t="s">
        <v>40</v>
      </c>
      <c r="G209" s="20">
        <v>1</v>
      </c>
      <c r="H209" s="55">
        <v>1858</v>
      </c>
      <c r="I209" s="56">
        <v>0</v>
      </c>
      <c r="J209" s="7"/>
      <c r="K209" s="6">
        <f t="shared" si="1"/>
        <v>0</v>
      </c>
      <c r="L209" s="6">
        <v>0</v>
      </c>
      <c r="M209" s="6">
        <f t="shared" si="2"/>
        <v>0</v>
      </c>
      <c r="N209" s="11">
        <f t="shared" si="3"/>
        <v>0</v>
      </c>
    </row>
    <row r="210" spans="1:14" ht="36" outlineLevel="1" x14ac:dyDescent="0.3">
      <c r="A210" s="24" t="s">
        <v>390</v>
      </c>
      <c r="B210" s="17" t="s">
        <v>381</v>
      </c>
      <c r="C210" s="18" t="s">
        <v>382</v>
      </c>
      <c r="D210" s="19"/>
      <c r="E210" s="19" t="s">
        <v>391</v>
      </c>
      <c r="F210" s="19" t="s">
        <v>40</v>
      </c>
      <c r="G210" s="20">
        <v>1</v>
      </c>
      <c r="H210" s="55">
        <v>1279</v>
      </c>
      <c r="I210" s="56">
        <v>0</v>
      </c>
      <c r="J210" s="7"/>
      <c r="K210" s="6">
        <f t="shared" si="1"/>
        <v>0</v>
      </c>
      <c r="L210" s="6">
        <v>0</v>
      </c>
      <c r="M210" s="6">
        <f t="shared" si="2"/>
        <v>0</v>
      </c>
      <c r="N210" s="11">
        <f t="shared" si="3"/>
        <v>0</v>
      </c>
    </row>
    <row r="211" spans="1:14" ht="36" outlineLevel="1" x14ac:dyDescent="0.3">
      <c r="A211" s="24" t="s">
        <v>392</v>
      </c>
      <c r="B211" s="17" t="s">
        <v>381</v>
      </c>
      <c r="C211" s="18" t="s">
        <v>382</v>
      </c>
      <c r="D211" s="19"/>
      <c r="E211" s="19" t="s">
        <v>393</v>
      </c>
      <c r="F211" s="19" t="s">
        <v>40</v>
      </c>
      <c r="G211" s="20">
        <v>1</v>
      </c>
      <c r="H211" s="55">
        <v>1191</v>
      </c>
      <c r="I211" s="56">
        <v>0</v>
      </c>
      <c r="J211" s="7"/>
      <c r="K211" s="6">
        <f t="shared" si="1"/>
        <v>0</v>
      </c>
      <c r="L211" s="6">
        <v>0</v>
      </c>
      <c r="M211" s="6">
        <f t="shared" si="2"/>
        <v>0</v>
      </c>
      <c r="N211" s="11">
        <f t="shared" si="3"/>
        <v>0</v>
      </c>
    </row>
    <row r="212" spans="1:14" ht="20.399999999999999" outlineLevel="1" x14ac:dyDescent="0.3">
      <c r="A212" s="24" t="s">
        <v>394</v>
      </c>
      <c r="B212" s="17" t="s">
        <v>395</v>
      </c>
      <c r="C212" s="88" t="s">
        <v>396</v>
      </c>
      <c r="D212" s="88"/>
      <c r="E212" s="88"/>
      <c r="F212" s="88"/>
      <c r="G212" s="88"/>
      <c r="H212" s="89"/>
      <c r="I212" s="54"/>
      <c r="J212" s="4"/>
      <c r="K212" s="4"/>
      <c r="L212" s="5">
        <f>SUM(L213,L214,L215,L216,L217,L218,L219,L220)</f>
        <v>0</v>
      </c>
      <c r="M212" s="5">
        <f>SUM(M213,M214,M215,M216,M217,M218,M219,M220)</f>
        <v>0</v>
      </c>
      <c r="N212" s="10">
        <f>SUM(N213,N214,N215,N216,N217,N218,N219,N220)</f>
        <v>0</v>
      </c>
    </row>
    <row r="213" spans="1:14" ht="18" outlineLevel="1" x14ac:dyDescent="0.3">
      <c r="A213" s="24" t="s">
        <v>397</v>
      </c>
      <c r="B213" s="17" t="s">
        <v>398</v>
      </c>
      <c r="C213" s="18" t="s">
        <v>399</v>
      </c>
      <c r="D213" s="19"/>
      <c r="E213" s="19" t="s">
        <v>400</v>
      </c>
      <c r="F213" s="19" t="s">
        <v>401</v>
      </c>
      <c r="G213" s="20">
        <v>1</v>
      </c>
      <c r="H213" s="55">
        <v>8367</v>
      </c>
      <c r="I213" s="56">
        <v>0</v>
      </c>
      <c r="J213" s="7"/>
      <c r="K213" s="6">
        <f t="shared" ref="K213:K220" si="4">I213+ROUND(J213, 2)</f>
        <v>0</v>
      </c>
      <c r="L213" s="6">
        <v>0</v>
      </c>
      <c r="M213" s="6">
        <f t="shared" ref="M213:M220" si="5">ROUND(H213*ROUND(J213, 2), 2)</f>
        <v>0</v>
      </c>
      <c r="N213" s="11">
        <f t="shared" ref="N213:N220" si="6">L213+M213</f>
        <v>0</v>
      </c>
    </row>
    <row r="214" spans="1:14" ht="18" outlineLevel="1" x14ac:dyDescent="0.3">
      <c r="A214" s="24" t="s">
        <v>402</v>
      </c>
      <c r="B214" s="17" t="s">
        <v>398</v>
      </c>
      <c r="C214" s="18" t="s">
        <v>399</v>
      </c>
      <c r="D214" s="19"/>
      <c r="E214" s="19" t="s">
        <v>403</v>
      </c>
      <c r="F214" s="19" t="s">
        <v>401</v>
      </c>
      <c r="G214" s="20">
        <v>1</v>
      </c>
      <c r="H214" s="55">
        <v>15280</v>
      </c>
      <c r="I214" s="56">
        <v>0</v>
      </c>
      <c r="J214" s="7"/>
      <c r="K214" s="6">
        <f t="shared" si="4"/>
        <v>0</v>
      </c>
      <c r="L214" s="6">
        <v>0</v>
      </c>
      <c r="M214" s="6">
        <f t="shared" si="5"/>
        <v>0</v>
      </c>
      <c r="N214" s="11">
        <f t="shared" si="6"/>
        <v>0</v>
      </c>
    </row>
    <row r="215" spans="1:14" ht="18" outlineLevel="1" x14ac:dyDescent="0.3">
      <c r="A215" s="24" t="s">
        <v>404</v>
      </c>
      <c r="B215" s="17" t="s">
        <v>398</v>
      </c>
      <c r="C215" s="18" t="s">
        <v>399</v>
      </c>
      <c r="D215" s="19"/>
      <c r="E215" s="19" t="s">
        <v>405</v>
      </c>
      <c r="F215" s="19" t="s">
        <v>401</v>
      </c>
      <c r="G215" s="20">
        <v>1</v>
      </c>
      <c r="H215" s="55">
        <v>2545</v>
      </c>
      <c r="I215" s="56">
        <v>0</v>
      </c>
      <c r="J215" s="7"/>
      <c r="K215" s="6">
        <f t="shared" si="4"/>
        <v>0</v>
      </c>
      <c r="L215" s="6">
        <v>0</v>
      </c>
      <c r="M215" s="6">
        <f t="shared" si="5"/>
        <v>0</v>
      </c>
      <c r="N215" s="11">
        <f t="shared" si="6"/>
        <v>0</v>
      </c>
    </row>
    <row r="216" spans="1:14" ht="18" outlineLevel="1" x14ac:dyDescent="0.3">
      <c r="A216" s="24" t="s">
        <v>406</v>
      </c>
      <c r="B216" s="17" t="s">
        <v>398</v>
      </c>
      <c r="C216" s="18" t="s">
        <v>399</v>
      </c>
      <c r="D216" s="19"/>
      <c r="E216" s="19" t="s">
        <v>393</v>
      </c>
      <c r="F216" s="19" t="s">
        <v>401</v>
      </c>
      <c r="G216" s="20">
        <v>1</v>
      </c>
      <c r="H216" s="55">
        <v>2370</v>
      </c>
      <c r="I216" s="56">
        <v>0</v>
      </c>
      <c r="J216" s="7"/>
      <c r="K216" s="6">
        <f t="shared" si="4"/>
        <v>0</v>
      </c>
      <c r="L216" s="6">
        <v>0</v>
      </c>
      <c r="M216" s="6">
        <f t="shared" si="5"/>
        <v>0</v>
      </c>
      <c r="N216" s="11">
        <f t="shared" si="6"/>
        <v>0</v>
      </c>
    </row>
    <row r="217" spans="1:14" ht="36" outlineLevel="1" x14ac:dyDescent="0.3">
      <c r="A217" s="24" t="s">
        <v>407</v>
      </c>
      <c r="B217" s="17" t="s">
        <v>408</v>
      </c>
      <c r="C217" s="18" t="s">
        <v>409</v>
      </c>
      <c r="D217" s="19"/>
      <c r="E217" s="19" t="s">
        <v>410</v>
      </c>
      <c r="F217" s="19" t="s">
        <v>401</v>
      </c>
      <c r="G217" s="20">
        <v>1</v>
      </c>
      <c r="H217" s="55">
        <v>8367</v>
      </c>
      <c r="I217" s="56">
        <v>0</v>
      </c>
      <c r="J217" s="7"/>
      <c r="K217" s="6">
        <f t="shared" si="4"/>
        <v>0</v>
      </c>
      <c r="L217" s="6">
        <v>0</v>
      </c>
      <c r="M217" s="6">
        <f t="shared" si="5"/>
        <v>0</v>
      </c>
      <c r="N217" s="11">
        <f t="shared" si="6"/>
        <v>0</v>
      </c>
    </row>
    <row r="218" spans="1:14" ht="36" outlineLevel="1" x14ac:dyDescent="0.3">
      <c r="A218" s="24" t="s">
        <v>411</v>
      </c>
      <c r="B218" s="17" t="s">
        <v>408</v>
      </c>
      <c r="C218" s="18" t="s">
        <v>409</v>
      </c>
      <c r="D218" s="19"/>
      <c r="E218" s="19" t="s">
        <v>412</v>
      </c>
      <c r="F218" s="19" t="s">
        <v>401</v>
      </c>
      <c r="G218" s="20">
        <v>1</v>
      </c>
      <c r="H218" s="55">
        <v>15280</v>
      </c>
      <c r="I218" s="56">
        <v>0</v>
      </c>
      <c r="J218" s="7"/>
      <c r="K218" s="6">
        <f t="shared" si="4"/>
        <v>0</v>
      </c>
      <c r="L218" s="6">
        <v>0</v>
      </c>
      <c r="M218" s="6">
        <f t="shared" si="5"/>
        <v>0</v>
      </c>
      <c r="N218" s="11">
        <f t="shared" si="6"/>
        <v>0</v>
      </c>
    </row>
    <row r="219" spans="1:14" ht="36" outlineLevel="1" x14ac:dyDescent="0.3">
      <c r="A219" s="24" t="s">
        <v>413</v>
      </c>
      <c r="B219" s="17" t="s">
        <v>408</v>
      </c>
      <c r="C219" s="18" t="s">
        <v>409</v>
      </c>
      <c r="D219" s="19"/>
      <c r="E219" s="19" t="s">
        <v>391</v>
      </c>
      <c r="F219" s="19" t="s">
        <v>401</v>
      </c>
      <c r="G219" s="20">
        <v>1</v>
      </c>
      <c r="H219" s="55">
        <v>2545</v>
      </c>
      <c r="I219" s="56">
        <v>0</v>
      </c>
      <c r="J219" s="7"/>
      <c r="K219" s="6">
        <f t="shared" si="4"/>
        <v>0</v>
      </c>
      <c r="L219" s="6">
        <v>0</v>
      </c>
      <c r="M219" s="6">
        <f t="shared" si="5"/>
        <v>0</v>
      </c>
      <c r="N219" s="11">
        <f t="shared" si="6"/>
        <v>0</v>
      </c>
    </row>
    <row r="220" spans="1:14" ht="36" outlineLevel="1" x14ac:dyDescent="0.3">
      <c r="A220" s="24" t="s">
        <v>414</v>
      </c>
      <c r="B220" s="17" t="s">
        <v>408</v>
      </c>
      <c r="C220" s="18" t="s">
        <v>409</v>
      </c>
      <c r="D220" s="19"/>
      <c r="E220" s="19" t="s">
        <v>393</v>
      </c>
      <c r="F220" s="19" t="s">
        <v>401</v>
      </c>
      <c r="G220" s="20">
        <v>1</v>
      </c>
      <c r="H220" s="55">
        <v>2370</v>
      </c>
      <c r="I220" s="56">
        <v>0</v>
      </c>
      <c r="J220" s="7"/>
      <c r="K220" s="6">
        <f t="shared" si="4"/>
        <v>0</v>
      </c>
      <c r="L220" s="6">
        <v>0</v>
      </c>
      <c r="M220" s="6">
        <f t="shared" si="5"/>
        <v>0</v>
      </c>
      <c r="N220" s="11">
        <f t="shared" si="6"/>
        <v>0</v>
      </c>
    </row>
    <row r="221" spans="1:14" ht="20.399999999999999" outlineLevel="1" x14ac:dyDescent="0.3">
      <c r="A221" s="24" t="s">
        <v>415</v>
      </c>
      <c r="B221" s="17" t="s">
        <v>416</v>
      </c>
      <c r="C221" s="88" t="s">
        <v>417</v>
      </c>
      <c r="D221" s="88"/>
      <c r="E221" s="88"/>
      <c r="F221" s="88"/>
      <c r="G221" s="88"/>
      <c r="H221" s="89"/>
      <c r="I221" s="54"/>
      <c r="J221" s="4"/>
      <c r="K221" s="4"/>
      <c r="L221" s="5">
        <f t="shared" ref="L221:N222" si="7">SUM(L222)</f>
        <v>0</v>
      </c>
      <c r="M221" s="5">
        <f t="shared" si="7"/>
        <v>0</v>
      </c>
      <c r="N221" s="10">
        <f t="shared" si="7"/>
        <v>0</v>
      </c>
    </row>
    <row r="222" spans="1:14" ht="20.399999999999999" outlineLevel="1" x14ac:dyDescent="0.3">
      <c r="A222" s="24" t="s">
        <v>418</v>
      </c>
      <c r="B222" s="17" t="s">
        <v>419</v>
      </c>
      <c r="C222" s="88" t="s">
        <v>420</v>
      </c>
      <c r="D222" s="88"/>
      <c r="E222" s="88"/>
      <c r="F222" s="88"/>
      <c r="G222" s="88"/>
      <c r="H222" s="89"/>
      <c r="I222" s="54"/>
      <c r="J222" s="4"/>
      <c r="K222" s="4"/>
      <c r="L222" s="5">
        <f t="shared" si="7"/>
        <v>0</v>
      </c>
      <c r="M222" s="5">
        <f t="shared" si="7"/>
        <v>0</v>
      </c>
      <c r="N222" s="10">
        <f t="shared" si="7"/>
        <v>0</v>
      </c>
    </row>
    <row r="223" spans="1:14" ht="18" outlineLevel="1" x14ac:dyDescent="0.3">
      <c r="A223" s="24" t="s">
        <v>421</v>
      </c>
      <c r="B223" s="17" t="s">
        <v>422</v>
      </c>
      <c r="C223" s="18" t="s">
        <v>423</v>
      </c>
      <c r="D223" s="19"/>
      <c r="E223" s="19"/>
      <c r="F223" s="19" t="s">
        <v>319</v>
      </c>
      <c r="G223" s="20">
        <v>1</v>
      </c>
      <c r="H223" s="55">
        <v>7</v>
      </c>
      <c r="I223" s="56">
        <f>IFERROR(ROUND(SUM(L224)/H223, 2),0)</f>
        <v>0</v>
      </c>
      <c r="J223" s="7"/>
      <c r="K223" s="6">
        <f>I223+ROUND(J223, 2)</f>
        <v>0</v>
      </c>
      <c r="L223" s="6">
        <f>ROUND(I223*H223, 2)</f>
        <v>0</v>
      </c>
      <c r="M223" s="6">
        <f>ROUND(H223*ROUND(J223, 2), 2)</f>
        <v>0</v>
      </c>
      <c r="N223" s="11">
        <f>L223+M223</f>
        <v>0</v>
      </c>
    </row>
    <row r="224" spans="1:14" ht="90" outlineLevel="1" x14ac:dyDescent="0.3">
      <c r="A224" s="24" t="s">
        <v>424</v>
      </c>
      <c r="B224" s="17"/>
      <c r="C224" s="68" t="s">
        <v>425</v>
      </c>
      <c r="D224" s="19"/>
      <c r="E224" s="19" t="s">
        <v>426</v>
      </c>
      <c r="F224" s="22" t="s">
        <v>319</v>
      </c>
      <c r="G224" s="23">
        <v>1</v>
      </c>
      <c r="H224" s="57">
        <v>7</v>
      </c>
      <c r="I224" s="58"/>
      <c r="J224" s="4"/>
      <c r="K224" s="4"/>
      <c r="L224" s="8">
        <f>ROUND(ROUND(I224, 2)*H224, 2)</f>
        <v>0</v>
      </c>
      <c r="M224" s="4"/>
      <c r="N224" s="12"/>
    </row>
    <row r="225" spans="1:14" ht="20.399999999999999" outlineLevel="1" x14ac:dyDescent="0.3">
      <c r="A225" s="24" t="s">
        <v>427</v>
      </c>
      <c r="B225" s="17" t="s">
        <v>428</v>
      </c>
      <c r="C225" s="88" t="s">
        <v>429</v>
      </c>
      <c r="D225" s="88"/>
      <c r="E225" s="88"/>
      <c r="F225" s="88"/>
      <c r="G225" s="88"/>
      <c r="H225" s="89"/>
      <c r="I225" s="54"/>
      <c r="J225" s="4"/>
      <c r="K225" s="4"/>
      <c r="L225" s="5">
        <f>SUM(L226)</f>
        <v>0</v>
      </c>
      <c r="M225" s="5">
        <f>SUM(M226)</f>
        <v>0</v>
      </c>
      <c r="N225" s="10">
        <f>SUM(N226)</f>
        <v>0</v>
      </c>
    </row>
    <row r="226" spans="1:14" ht="20.399999999999999" outlineLevel="1" x14ac:dyDescent="0.3">
      <c r="A226" s="24" t="s">
        <v>430</v>
      </c>
      <c r="B226" s="17" t="s">
        <v>431</v>
      </c>
      <c r="C226" s="88" t="s">
        <v>432</v>
      </c>
      <c r="D226" s="88"/>
      <c r="E226" s="88"/>
      <c r="F226" s="88"/>
      <c r="G226" s="88"/>
      <c r="H226" s="89"/>
      <c r="I226" s="54"/>
      <c r="J226" s="4"/>
      <c r="K226" s="4"/>
      <c r="L226" s="5">
        <f>SUM(L227,L229,L231,L237,L242,L247,L249,L251,L253,L255,L257,L259,L261,L263,L265,L267,L269,L271,L273,L275,L277,L279,L281)</f>
        <v>0</v>
      </c>
      <c r="M226" s="5">
        <f>SUM(M227,M229,M231,M237,M242,M247,M249,M251,M253,M255,M257,M259,M261,M263,M265,M267,M269,M271,M273,M275,M277,M279,M281)</f>
        <v>0</v>
      </c>
      <c r="N226" s="10">
        <f>SUM(N227,N229,N231,N237,N242,N247,N249,N251,N253,N255,N257,N259,N261,N263,N265,N267,N269,N271,N273,N275,N277,N279,N281)</f>
        <v>0</v>
      </c>
    </row>
    <row r="227" spans="1:14" ht="270" outlineLevel="1" x14ac:dyDescent="0.3">
      <c r="A227" s="24" t="s">
        <v>433</v>
      </c>
      <c r="B227" s="17" t="s">
        <v>434</v>
      </c>
      <c r="C227" s="18" t="s">
        <v>435</v>
      </c>
      <c r="D227" s="19"/>
      <c r="E227" s="19" t="s">
        <v>436</v>
      </c>
      <c r="F227" s="19" t="s">
        <v>319</v>
      </c>
      <c r="G227" s="20">
        <v>1</v>
      </c>
      <c r="H227" s="55">
        <v>248</v>
      </c>
      <c r="I227" s="56">
        <f>IFERROR(ROUND(SUM(L228)/H227, 2),0)</f>
        <v>0</v>
      </c>
      <c r="J227" s="7"/>
      <c r="K227" s="6">
        <f>I227+ROUND(J227, 2)</f>
        <v>0</v>
      </c>
      <c r="L227" s="6">
        <f>ROUND(I227*H227, 2)</f>
        <v>0</v>
      </c>
      <c r="M227" s="6">
        <f>ROUND(H227*ROUND(J227, 2), 2)</f>
        <v>0</v>
      </c>
      <c r="N227" s="11">
        <f>L227+M227</f>
        <v>0</v>
      </c>
    </row>
    <row r="228" spans="1:14" ht="270" outlineLevel="1" x14ac:dyDescent="0.3">
      <c r="A228" s="24" t="s">
        <v>437</v>
      </c>
      <c r="B228" s="17"/>
      <c r="C228" s="21" t="s">
        <v>438</v>
      </c>
      <c r="D228" s="19"/>
      <c r="E228" s="19" t="s">
        <v>439</v>
      </c>
      <c r="F228" s="22" t="s">
        <v>319</v>
      </c>
      <c r="G228" s="23">
        <v>1</v>
      </c>
      <c r="H228" s="57">
        <v>248</v>
      </c>
      <c r="I228" s="58"/>
      <c r="J228" s="4"/>
      <c r="K228" s="4"/>
      <c r="L228" s="8">
        <f>ROUND(ROUND(I228, 2)*H228, 2)</f>
        <v>0</v>
      </c>
      <c r="M228" s="4"/>
      <c r="N228" s="12"/>
    </row>
    <row r="229" spans="1:14" ht="270" outlineLevel="1" x14ac:dyDescent="0.3">
      <c r="A229" s="24" t="s">
        <v>440</v>
      </c>
      <c r="B229" s="17" t="s">
        <v>434</v>
      </c>
      <c r="C229" s="18" t="s">
        <v>435</v>
      </c>
      <c r="D229" s="19"/>
      <c r="E229" s="19" t="s">
        <v>441</v>
      </c>
      <c r="F229" s="19" t="s">
        <v>319</v>
      </c>
      <c r="G229" s="20">
        <v>1</v>
      </c>
      <c r="H229" s="55">
        <v>513</v>
      </c>
      <c r="I229" s="56">
        <f>IFERROR(ROUND(SUM(L230)/H229, 2),0)</f>
        <v>0</v>
      </c>
      <c r="J229" s="7"/>
      <c r="K229" s="6">
        <f>I229+ROUND(J229, 2)</f>
        <v>0</v>
      </c>
      <c r="L229" s="6">
        <f>ROUND(I229*H229, 2)</f>
        <v>0</v>
      </c>
      <c r="M229" s="6">
        <f>ROUND(H229*ROUND(J229, 2), 2)</f>
        <v>0</v>
      </c>
      <c r="N229" s="11">
        <f>L229+M229</f>
        <v>0</v>
      </c>
    </row>
    <row r="230" spans="1:14" ht="126" outlineLevel="1" x14ac:dyDescent="0.3">
      <c r="A230" s="24" t="s">
        <v>442</v>
      </c>
      <c r="B230" s="17"/>
      <c r="C230" s="21" t="s">
        <v>438</v>
      </c>
      <c r="D230" s="19"/>
      <c r="E230" s="19"/>
      <c r="F230" s="22" t="s">
        <v>319</v>
      </c>
      <c r="G230" s="23">
        <v>1</v>
      </c>
      <c r="H230" s="57">
        <v>513</v>
      </c>
      <c r="I230" s="58">
        <v>0</v>
      </c>
      <c r="J230" s="4"/>
      <c r="K230" s="4"/>
      <c r="L230" s="8">
        <f>ROUND(ROUND(I230, 2)*H230, 2)</f>
        <v>0</v>
      </c>
      <c r="M230" s="4"/>
      <c r="N230" s="12"/>
    </row>
    <row r="231" spans="1:14" ht="36" outlineLevel="1" x14ac:dyDescent="0.3">
      <c r="A231" s="24" t="s">
        <v>443</v>
      </c>
      <c r="B231" s="17" t="s">
        <v>444</v>
      </c>
      <c r="C231" s="18" t="s">
        <v>445</v>
      </c>
      <c r="D231" s="19"/>
      <c r="E231" s="19" t="s">
        <v>446</v>
      </c>
      <c r="F231" s="19" t="s">
        <v>319</v>
      </c>
      <c r="G231" s="20">
        <v>1</v>
      </c>
      <c r="H231" s="55">
        <v>50</v>
      </c>
      <c r="I231" s="56">
        <f>IFERROR(ROUND(SUM(L232,L233,L234,L235,L236)/H231, 2),0)</f>
        <v>0</v>
      </c>
      <c r="J231" s="7"/>
      <c r="K231" s="6">
        <f>I231+ROUND(J231, 2)</f>
        <v>0</v>
      </c>
      <c r="L231" s="6">
        <f>ROUND(I231*H231, 2)</f>
        <v>0</v>
      </c>
      <c r="M231" s="6">
        <f>ROUND(H231*ROUND(J231, 2), 2)</f>
        <v>0</v>
      </c>
      <c r="N231" s="11">
        <f>L231+M231</f>
        <v>0</v>
      </c>
    </row>
    <row r="232" spans="1:14" ht="18" outlineLevel="1" x14ac:dyDescent="0.3">
      <c r="A232" s="24" t="s">
        <v>447</v>
      </c>
      <c r="B232" s="17"/>
      <c r="C232" s="21" t="s">
        <v>448</v>
      </c>
      <c r="D232" s="19"/>
      <c r="E232" s="19"/>
      <c r="F232" s="22" t="s">
        <v>319</v>
      </c>
      <c r="G232" s="23">
        <v>1</v>
      </c>
      <c r="H232" s="57">
        <v>3</v>
      </c>
      <c r="I232" s="58"/>
      <c r="J232" s="4"/>
      <c r="K232" s="4"/>
      <c r="L232" s="8">
        <f>ROUND(ROUND(I232, 2)*H232, 2)</f>
        <v>0</v>
      </c>
      <c r="M232" s="4"/>
      <c r="N232" s="12"/>
    </row>
    <row r="233" spans="1:14" ht="18" outlineLevel="1" x14ac:dyDescent="0.3">
      <c r="A233" s="24" t="s">
        <v>449</v>
      </c>
      <c r="B233" s="17"/>
      <c r="C233" s="21" t="s">
        <v>450</v>
      </c>
      <c r="D233" s="19"/>
      <c r="E233" s="19"/>
      <c r="F233" s="22" t="s">
        <v>319</v>
      </c>
      <c r="G233" s="23">
        <v>1</v>
      </c>
      <c r="H233" s="57">
        <v>1</v>
      </c>
      <c r="I233" s="58"/>
      <c r="J233" s="4"/>
      <c r="K233" s="4"/>
      <c r="L233" s="8">
        <f>ROUND(ROUND(I233, 2)*H233, 2)</f>
        <v>0</v>
      </c>
      <c r="M233" s="4"/>
      <c r="N233" s="12"/>
    </row>
    <row r="234" spans="1:14" ht="18" outlineLevel="1" x14ac:dyDescent="0.3">
      <c r="A234" s="24" t="s">
        <v>451</v>
      </c>
      <c r="B234" s="17"/>
      <c r="C234" s="21" t="s">
        <v>452</v>
      </c>
      <c r="D234" s="19"/>
      <c r="E234" s="19"/>
      <c r="F234" s="22" t="s">
        <v>319</v>
      </c>
      <c r="G234" s="23">
        <v>1</v>
      </c>
      <c r="H234" s="57">
        <v>6</v>
      </c>
      <c r="I234" s="58"/>
      <c r="J234" s="4"/>
      <c r="K234" s="4"/>
      <c r="L234" s="8">
        <f>ROUND(ROUND(I234, 2)*H234, 2)</f>
        <v>0</v>
      </c>
      <c r="M234" s="4"/>
      <c r="N234" s="12"/>
    </row>
    <row r="235" spans="1:14" ht="18" outlineLevel="1" x14ac:dyDescent="0.3">
      <c r="A235" s="24" t="s">
        <v>453</v>
      </c>
      <c r="B235" s="17"/>
      <c r="C235" s="21" t="s">
        <v>454</v>
      </c>
      <c r="D235" s="19"/>
      <c r="E235" s="19"/>
      <c r="F235" s="22" t="s">
        <v>319</v>
      </c>
      <c r="G235" s="23">
        <v>1</v>
      </c>
      <c r="H235" s="57">
        <v>6</v>
      </c>
      <c r="I235" s="58"/>
      <c r="J235" s="4"/>
      <c r="K235" s="4"/>
      <c r="L235" s="8">
        <f>ROUND(ROUND(I235, 2)*H235, 2)</f>
        <v>0</v>
      </c>
      <c r="M235" s="4"/>
      <c r="N235" s="12"/>
    </row>
    <row r="236" spans="1:14" ht="36" outlineLevel="1" x14ac:dyDescent="0.3">
      <c r="A236" s="24" t="s">
        <v>455</v>
      </c>
      <c r="B236" s="17"/>
      <c r="C236" s="21" t="s">
        <v>456</v>
      </c>
      <c r="D236" s="19"/>
      <c r="E236" s="19" t="s">
        <v>457</v>
      </c>
      <c r="F236" s="22" t="s">
        <v>319</v>
      </c>
      <c r="G236" s="23">
        <v>1</v>
      </c>
      <c r="H236" s="57">
        <v>51</v>
      </c>
      <c r="I236" s="58"/>
      <c r="J236" s="4"/>
      <c r="K236" s="4"/>
      <c r="L236" s="8">
        <f>ROUND(ROUND(I236, 2)*H236, 2)</f>
        <v>0</v>
      </c>
      <c r="M236" s="4"/>
      <c r="N236" s="12"/>
    </row>
    <row r="237" spans="1:14" ht="90" outlineLevel="1" x14ac:dyDescent="0.3">
      <c r="A237" s="24" t="s">
        <v>458</v>
      </c>
      <c r="B237" s="17" t="s">
        <v>444</v>
      </c>
      <c r="C237" s="18" t="s">
        <v>445</v>
      </c>
      <c r="D237" s="19"/>
      <c r="E237" s="19" t="s">
        <v>459</v>
      </c>
      <c r="F237" s="19" t="s">
        <v>319</v>
      </c>
      <c r="G237" s="20">
        <v>1</v>
      </c>
      <c r="H237" s="55">
        <v>27</v>
      </c>
      <c r="I237" s="56">
        <f>IFERROR(ROUND(SUM(L238,L239,L240,L241)/H237, 2),0)</f>
        <v>0</v>
      </c>
      <c r="J237" s="7"/>
      <c r="K237" s="6">
        <f>I237+ROUND(J237, 2)</f>
        <v>0</v>
      </c>
      <c r="L237" s="6">
        <f>ROUND(I237*H237, 2)</f>
        <v>0</v>
      </c>
      <c r="M237" s="6">
        <f>ROUND(H237*ROUND(J237, 2), 2)</f>
        <v>0</v>
      </c>
      <c r="N237" s="11">
        <f>L237+M237</f>
        <v>0</v>
      </c>
    </row>
    <row r="238" spans="1:14" ht="18" outlineLevel="1" x14ac:dyDescent="0.3">
      <c r="A238" s="24" t="s">
        <v>460</v>
      </c>
      <c r="B238" s="17"/>
      <c r="C238" s="21" t="s">
        <v>450</v>
      </c>
      <c r="D238" s="19"/>
      <c r="E238" s="19"/>
      <c r="F238" s="22" t="s">
        <v>319</v>
      </c>
      <c r="G238" s="23">
        <v>1</v>
      </c>
      <c r="H238" s="57">
        <v>3</v>
      </c>
      <c r="I238" s="58"/>
      <c r="J238" s="4"/>
      <c r="K238" s="4"/>
      <c r="L238" s="8">
        <f>ROUND(ROUND(I238, 2)*H238, 2)</f>
        <v>0</v>
      </c>
      <c r="M238" s="4"/>
      <c r="N238" s="12"/>
    </row>
    <row r="239" spans="1:14" ht="18" outlineLevel="1" x14ac:dyDescent="0.3">
      <c r="A239" s="24" t="s">
        <v>461</v>
      </c>
      <c r="B239" s="17"/>
      <c r="C239" s="21" t="s">
        <v>452</v>
      </c>
      <c r="D239" s="19"/>
      <c r="E239" s="19"/>
      <c r="F239" s="22" t="s">
        <v>319</v>
      </c>
      <c r="G239" s="23">
        <v>1</v>
      </c>
      <c r="H239" s="57">
        <v>3</v>
      </c>
      <c r="I239" s="58"/>
      <c r="J239" s="4"/>
      <c r="K239" s="4"/>
      <c r="L239" s="8">
        <f>ROUND(ROUND(I239, 2)*H239, 2)</f>
        <v>0</v>
      </c>
      <c r="M239" s="4"/>
      <c r="N239" s="12"/>
    </row>
    <row r="240" spans="1:14" ht="18" outlineLevel="1" x14ac:dyDescent="0.3">
      <c r="A240" s="24" t="s">
        <v>462</v>
      </c>
      <c r="B240" s="17"/>
      <c r="C240" s="21" t="s">
        <v>454</v>
      </c>
      <c r="D240" s="19"/>
      <c r="E240" s="19"/>
      <c r="F240" s="22" t="s">
        <v>319</v>
      </c>
      <c r="G240" s="23">
        <v>1</v>
      </c>
      <c r="H240" s="57">
        <v>3</v>
      </c>
      <c r="I240" s="58"/>
      <c r="J240" s="4"/>
      <c r="K240" s="4"/>
      <c r="L240" s="8">
        <f>ROUND(ROUND(I240, 2)*H240, 2)</f>
        <v>0</v>
      </c>
      <c r="M240" s="4"/>
      <c r="N240" s="12"/>
    </row>
    <row r="241" spans="1:14" ht="36" outlineLevel="1" x14ac:dyDescent="0.3">
      <c r="A241" s="24" t="s">
        <v>463</v>
      </c>
      <c r="B241" s="17"/>
      <c r="C241" s="21" t="s">
        <v>456</v>
      </c>
      <c r="D241" s="19"/>
      <c r="E241" s="19" t="s">
        <v>464</v>
      </c>
      <c r="F241" s="22" t="s">
        <v>319</v>
      </c>
      <c r="G241" s="23">
        <v>1</v>
      </c>
      <c r="H241" s="57">
        <v>27</v>
      </c>
      <c r="I241" s="58"/>
      <c r="J241" s="4"/>
      <c r="K241" s="4"/>
      <c r="L241" s="8">
        <f>ROUND(ROUND(I241, 2)*H241, 2)</f>
        <v>0</v>
      </c>
      <c r="M241" s="4"/>
      <c r="N241" s="12"/>
    </row>
    <row r="242" spans="1:14" ht="36" outlineLevel="1" x14ac:dyDescent="0.3">
      <c r="A242" s="24" t="s">
        <v>465</v>
      </c>
      <c r="B242" s="17" t="s">
        <v>444</v>
      </c>
      <c r="C242" s="18" t="s">
        <v>445</v>
      </c>
      <c r="D242" s="19"/>
      <c r="E242" s="19" t="s">
        <v>466</v>
      </c>
      <c r="F242" s="19" t="s">
        <v>319</v>
      </c>
      <c r="G242" s="20">
        <v>1</v>
      </c>
      <c r="H242" s="55">
        <v>34</v>
      </c>
      <c r="I242" s="56">
        <f>IFERROR(ROUND(SUM(L243,L244,L245,L246)/H242, 2),0)</f>
        <v>0</v>
      </c>
      <c r="J242" s="7"/>
      <c r="K242" s="6">
        <f>I242+ROUND(J242, 2)</f>
        <v>0</v>
      </c>
      <c r="L242" s="6">
        <f>ROUND(I242*H242, 2)</f>
        <v>0</v>
      </c>
      <c r="M242" s="6">
        <f>ROUND(H242*ROUND(J242, 2), 2)</f>
        <v>0</v>
      </c>
      <c r="N242" s="11">
        <f>L242+M242</f>
        <v>0</v>
      </c>
    </row>
    <row r="243" spans="1:14" ht="18" outlineLevel="1" x14ac:dyDescent="0.3">
      <c r="A243" s="24" t="s">
        <v>467</v>
      </c>
      <c r="B243" s="17"/>
      <c r="C243" s="21" t="s">
        <v>448</v>
      </c>
      <c r="D243" s="19"/>
      <c r="E243" s="19"/>
      <c r="F243" s="22" t="s">
        <v>319</v>
      </c>
      <c r="G243" s="23">
        <v>1</v>
      </c>
      <c r="H243" s="57">
        <v>1</v>
      </c>
      <c r="I243" s="58"/>
      <c r="J243" s="4"/>
      <c r="K243" s="4"/>
      <c r="L243" s="8">
        <f>ROUND(ROUND(I243, 2)*H243, 2)</f>
        <v>0</v>
      </c>
      <c r="M243" s="4"/>
      <c r="N243" s="12"/>
    </row>
    <row r="244" spans="1:14" ht="18" outlineLevel="1" x14ac:dyDescent="0.3">
      <c r="A244" s="24" t="s">
        <v>468</v>
      </c>
      <c r="B244" s="17"/>
      <c r="C244" s="21" t="s">
        <v>450</v>
      </c>
      <c r="D244" s="19"/>
      <c r="E244" s="19"/>
      <c r="F244" s="22" t="s">
        <v>319</v>
      </c>
      <c r="G244" s="23">
        <v>1</v>
      </c>
      <c r="H244" s="57">
        <v>1</v>
      </c>
      <c r="I244" s="58"/>
      <c r="J244" s="4"/>
      <c r="K244" s="4"/>
      <c r="L244" s="8">
        <f>ROUND(ROUND(I244, 2)*H244, 2)</f>
        <v>0</v>
      </c>
      <c r="M244" s="4"/>
      <c r="N244" s="12"/>
    </row>
    <row r="245" spans="1:14" ht="18" outlineLevel="1" x14ac:dyDescent="0.3">
      <c r="A245" s="24" t="s">
        <v>469</v>
      </c>
      <c r="B245" s="17"/>
      <c r="C245" s="21" t="s">
        <v>452</v>
      </c>
      <c r="D245" s="19"/>
      <c r="E245" s="19"/>
      <c r="F245" s="22" t="s">
        <v>319</v>
      </c>
      <c r="G245" s="23">
        <v>1</v>
      </c>
      <c r="H245" s="57">
        <v>5</v>
      </c>
      <c r="I245" s="58"/>
      <c r="J245" s="4"/>
      <c r="K245" s="4"/>
      <c r="L245" s="8">
        <f>ROUND(ROUND(I245, 2)*H245, 2)</f>
        <v>0</v>
      </c>
      <c r="M245" s="4"/>
      <c r="N245" s="12"/>
    </row>
    <row r="246" spans="1:14" ht="18" outlineLevel="1" x14ac:dyDescent="0.3">
      <c r="A246" s="24" t="s">
        <v>470</v>
      </c>
      <c r="B246" s="17"/>
      <c r="C246" s="21" t="s">
        <v>454</v>
      </c>
      <c r="D246" s="19"/>
      <c r="E246" s="19"/>
      <c r="F246" s="22" t="s">
        <v>319</v>
      </c>
      <c r="G246" s="23">
        <v>1</v>
      </c>
      <c r="H246" s="57">
        <v>2</v>
      </c>
      <c r="I246" s="58"/>
      <c r="J246" s="4"/>
      <c r="K246" s="4"/>
      <c r="L246" s="8">
        <f>ROUND(ROUND(I246, 2)*H246, 2)</f>
        <v>0</v>
      </c>
      <c r="M246" s="4"/>
      <c r="N246" s="12"/>
    </row>
    <row r="247" spans="1:14" ht="54" outlineLevel="1" x14ac:dyDescent="0.3">
      <c r="A247" s="24" t="s">
        <v>471</v>
      </c>
      <c r="B247" s="17" t="s">
        <v>472</v>
      </c>
      <c r="C247" s="18" t="s">
        <v>473</v>
      </c>
      <c r="D247" s="19"/>
      <c r="E247" s="19" t="s">
        <v>474</v>
      </c>
      <c r="F247" s="19" t="s">
        <v>119</v>
      </c>
      <c r="G247" s="20">
        <v>1</v>
      </c>
      <c r="H247" s="55">
        <v>5.8</v>
      </c>
      <c r="I247" s="56">
        <f>IFERROR(ROUND(SUM(L248)/H247, 2),0)</f>
        <v>0</v>
      </c>
      <c r="J247" s="7"/>
      <c r="K247" s="6">
        <f>I247+ROUND(J247, 2)</f>
        <v>0</v>
      </c>
      <c r="L247" s="6">
        <f>ROUND(I247*H247, 2)</f>
        <v>0</v>
      </c>
      <c r="M247" s="6">
        <f>ROUND(H247*ROUND(J247, 2), 2)</f>
        <v>0</v>
      </c>
      <c r="N247" s="11">
        <f>L247+M247</f>
        <v>0</v>
      </c>
    </row>
    <row r="248" spans="1:14" ht="18" outlineLevel="1" x14ac:dyDescent="0.3">
      <c r="A248" s="24" t="s">
        <v>475</v>
      </c>
      <c r="B248" s="17"/>
      <c r="C248" s="21" t="s">
        <v>476</v>
      </c>
      <c r="D248" s="19"/>
      <c r="E248" s="19"/>
      <c r="F248" s="22" t="s">
        <v>477</v>
      </c>
      <c r="G248" s="23">
        <v>6</v>
      </c>
      <c r="H248" s="57">
        <v>34.799999999999997</v>
      </c>
      <c r="I248" s="58"/>
      <c r="J248" s="4"/>
      <c r="K248" s="4"/>
      <c r="L248" s="8">
        <f>ROUND(ROUND(I248, 2)*H248, 2)</f>
        <v>0</v>
      </c>
      <c r="M248" s="4"/>
      <c r="N248" s="12"/>
    </row>
    <row r="249" spans="1:14" ht="54" outlineLevel="1" x14ac:dyDescent="0.3">
      <c r="A249" s="24" t="s">
        <v>478</v>
      </c>
      <c r="B249" s="17" t="s">
        <v>472</v>
      </c>
      <c r="C249" s="18" t="s">
        <v>473</v>
      </c>
      <c r="D249" s="19"/>
      <c r="E249" s="19" t="s">
        <v>479</v>
      </c>
      <c r="F249" s="19" t="s">
        <v>119</v>
      </c>
      <c r="G249" s="20">
        <v>1</v>
      </c>
      <c r="H249" s="55">
        <v>3</v>
      </c>
      <c r="I249" s="56">
        <f>IFERROR(ROUND(SUM(L250)/H249, 2),0)</f>
        <v>0</v>
      </c>
      <c r="J249" s="7"/>
      <c r="K249" s="6">
        <f>I249+ROUND(J249, 2)</f>
        <v>0</v>
      </c>
      <c r="L249" s="6">
        <f>ROUND(I249*H249, 2)</f>
        <v>0</v>
      </c>
      <c r="M249" s="6">
        <f>ROUND(H249*ROUND(J249, 2), 2)</f>
        <v>0</v>
      </c>
      <c r="N249" s="11">
        <f>L249+M249</f>
        <v>0</v>
      </c>
    </row>
    <row r="250" spans="1:14" ht="18" outlineLevel="1" x14ac:dyDescent="0.3">
      <c r="A250" s="24" t="s">
        <v>480</v>
      </c>
      <c r="B250" s="17"/>
      <c r="C250" s="21" t="s">
        <v>476</v>
      </c>
      <c r="D250" s="19"/>
      <c r="E250" s="19"/>
      <c r="F250" s="22" t="s">
        <v>477</v>
      </c>
      <c r="G250" s="23">
        <v>6</v>
      </c>
      <c r="H250" s="57">
        <v>18</v>
      </c>
      <c r="I250" s="58"/>
      <c r="J250" s="4"/>
      <c r="K250" s="4"/>
      <c r="L250" s="8">
        <f>ROUND(ROUND(I250, 2)*H250, 2)</f>
        <v>0</v>
      </c>
      <c r="M250" s="4"/>
      <c r="N250" s="12"/>
    </row>
    <row r="251" spans="1:14" ht="72" outlineLevel="1" x14ac:dyDescent="0.3">
      <c r="A251" s="24" t="s">
        <v>481</v>
      </c>
      <c r="B251" s="17" t="s">
        <v>472</v>
      </c>
      <c r="C251" s="18" t="s">
        <v>473</v>
      </c>
      <c r="D251" s="19"/>
      <c r="E251" s="19" t="s">
        <v>482</v>
      </c>
      <c r="F251" s="19" t="s">
        <v>119</v>
      </c>
      <c r="G251" s="20">
        <v>1</v>
      </c>
      <c r="H251" s="55">
        <v>0.8</v>
      </c>
      <c r="I251" s="56">
        <f>IFERROR(ROUND(SUM(L252)/H251, 2),0)</f>
        <v>0</v>
      </c>
      <c r="J251" s="7"/>
      <c r="K251" s="6">
        <f>I251+ROUND(J251, 2)</f>
        <v>0</v>
      </c>
      <c r="L251" s="6">
        <f>ROUND(I251*H251, 2)</f>
        <v>0</v>
      </c>
      <c r="M251" s="6">
        <f>ROUND(H251*ROUND(J251, 2), 2)</f>
        <v>0</v>
      </c>
      <c r="N251" s="11">
        <f>L251+M251</f>
        <v>0</v>
      </c>
    </row>
    <row r="252" spans="1:14" ht="18" outlineLevel="1" x14ac:dyDescent="0.3">
      <c r="A252" s="24" t="s">
        <v>483</v>
      </c>
      <c r="B252" s="17"/>
      <c r="C252" s="21" t="s">
        <v>476</v>
      </c>
      <c r="D252" s="19"/>
      <c r="E252" s="19"/>
      <c r="F252" s="22" t="s">
        <v>477</v>
      </c>
      <c r="G252" s="23">
        <v>6</v>
      </c>
      <c r="H252" s="57">
        <v>4.8</v>
      </c>
      <c r="I252" s="58"/>
      <c r="J252" s="4"/>
      <c r="K252" s="4"/>
      <c r="L252" s="8">
        <f>ROUND(ROUND(I252, 2)*H252, 2)</f>
        <v>0</v>
      </c>
      <c r="M252" s="4"/>
      <c r="N252" s="12"/>
    </row>
    <row r="253" spans="1:14" ht="72" outlineLevel="1" x14ac:dyDescent="0.3">
      <c r="A253" s="24" t="s">
        <v>484</v>
      </c>
      <c r="B253" s="17" t="s">
        <v>472</v>
      </c>
      <c r="C253" s="18" t="s">
        <v>473</v>
      </c>
      <c r="D253" s="19"/>
      <c r="E253" s="19" t="s">
        <v>485</v>
      </c>
      <c r="F253" s="19" t="s">
        <v>119</v>
      </c>
      <c r="G253" s="20">
        <v>1</v>
      </c>
      <c r="H253" s="55">
        <v>7.2</v>
      </c>
      <c r="I253" s="56">
        <f>IFERROR(ROUND(SUM(L254)/H253, 2),0)</f>
        <v>0</v>
      </c>
      <c r="J253" s="7"/>
      <c r="K253" s="6">
        <f>I253+ROUND(J253, 2)</f>
        <v>0</v>
      </c>
      <c r="L253" s="6">
        <f>ROUND(I253*H253, 2)</f>
        <v>0</v>
      </c>
      <c r="M253" s="6">
        <f>ROUND(H253*ROUND(J253, 2), 2)</f>
        <v>0</v>
      </c>
      <c r="N253" s="11">
        <f>L253+M253</f>
        <v>0</v>
      </c>
    </row>
    <row r="254" spans="1:14" ht="18" outlineLevel="1" x14ac:dyDescent="0.3">
      <c r="A254" s="24" t="s">
        <v>486</v>
      </c>
      <c r="B254" s="17"/>
      <c r="C254" s="21" t="s">
        <v>476</v>
      </c>
      <c r="D254" s="19"/>
      <c r="E254" s="19"/>
      <c r="F254" s="22" t="s">
        <v>477</v>
      </c>
      <c r="G254" s="23">
        <v>6</v>
      </c>
      <c r="H254" s="57">
        <v>43.2</v>
      </c>
      <c r="I254" s="58"/>
      <c r="J254" s="4"/>
      <c r="K254" s="4"/>
      <c r="L254" s="8">
        <f>ROUND(ROUND(I254, 2)*H254, 2)</f>
        <v>0</v>
      </c>
      <c r="M254" s="4"/>
      <c r="N254" s="12"/>
    </row>
    <row r="255" spans="1:14" ht="72" outlineLevel="1" x14ac:dyDescent="0.3">
      <c r="A255" s="24" t="s">
        <v>487</v>
      </c>
      <c r="B255" s="17" t="s">
        <v>472</v>
      </c>
      <c r="C255" s="18" t="s">
        <v>473</v>
      </c>
      <c r="D255" s="19"/>
      <c r="E255" s="19" t="s">
        <v>488</v>
      </c>
      <c r="F255" s="19" t="s">
        <v>119</v>
      </c>
      <c r="G255" s="20">
        <v>1</v>
      </c>
      <c r="H255" s="55">
        <v>4.9000000000000004</v>
      </c>
      <c r="I255" s="56">
        <f>IFERROR(ROUND(SUM(L256)/H255, 2),0)</f>
        <v>0</v>
      </c>
      <c r="J255" s="7"/>
      <c r="K255" s="6">
        <f>I255+ROUND(J255, 2)</f>
        <v>0</v>
      </c>
      <c r="L255" s="6">
        <f>ROUND(I255*H255, 2)</f>
        <v>0</v>
      </c>
      <c r="M255" s="6">
        <f>ROUND(H255*ROUND(J255, 2), 2)</f>
        <v>0</v>
      </c>
      <c r="N255" s="11">
        <f>L255+M255</f>
        <v>0</v>
      </c>
    </row>
    <row r="256" spans="1:14" ht="18" outlineLevel="1" x14ac:dyDescent="0.3">
      <c r="A256" s="24" t="s">
        <v>489</v>
      </c>
      <c r="B256" s="17"/>
      <c r="C256" s="21" t="s">
        <v>476</v>
      </c>
      <c r="D256" s="19"/>
      <c r="E256" s="19"/>
      <c r="F256" s="22" t="s">
        <v>477</v>
      </c>
      <c r="G256" s="23">
        <v>6</v>
      </c>
      <c r="H256" s="57">
        <v>29.4</v>
      </c>
      <c r="I256" s="58"/>
      <c r="J256" s="4"/>
      <c r="K256" s="4"/>
      <c r="L256" s="8">
        <f>ROUND(ROUND(I256, 2)*H256, 2)</f>
        <v>0</v>
      </c>
      <c r="M256" s="4"/>
      <c r="N256" s="12"/>
    </row>
    <row r="257" spans="1:14" ht="108" outlineLevel="1" x14ac:dyDescent="0.3">
      <c r="A257" s="24" t="s">
        <v>490</v>
      </c>
      <c r="B257" s="17" t="s">
        <v>472</v>
      </c>
      <c r="C257" s="18" t="s">
        <v>473</v>
      </c>
      <c r="D257" s="19"/>
      <c r="E257" s="19" t="s">
        <v>491</v>
      </c>
      <c r="F257" s="19" t="s">
        <v>119</v>
      </c>
      <c r="G257" s="20">
        <v>1</v>
      </c>
      <c r="H257" s="55">
        <v>22.4</v>
      </c>
      <c r="I257" s="56">
        <f>IFERROR(ROUND(SUM(L258)/H257, 2),0)</f>
        <v>0</v>
      </c>
      <c r="J257" s="7"/>
      <c r="K257" s="6">
        <f>I257+ROUND(J257, 2)</f>
        <v>0</v>
      </c>
      <c r="L257" s="6">
        <f>ROUND(I257*H257, 2)</f>
        <v>0</v>
      </c>
      <c r="M257" s="6">
        <f>ROUND(H257*ROUND(J257, 2), 2)</f>
        <v>0</v>
      </c>
      <c r="N257" s="11">
        <f>L257+M257</f>
        <v>0</v>
      </c>
    </row>
    <row r="258" spans="1:14" ht="18" outlineLevel="1" x14ac:dyDescent="0.3">
      <c r="A258" s="24" t="s">
        <v>492</v>
      </c>
      <c r="B258" s="17"/>
      <c r="C258" s="21" t="s">
        <v>476</v>
      </c>
      <c r="D258" s="19"/>
      <c r="E258" s="19"/>
      <c r="F258" s="22" t="s">
        <v>477</v>
      </c>
      <c r="G258" s="23">
        <v>6</v>
      </c>
      <c r="H258" s="57">
        <v>134.4</v>
      </c>
      <c r="I258" s="58"/>
      <c r="J258" s="4"/>
      <c r="K258" s="4"/>
      <c r="L258" s="8">
        <f>ROUND(ROUND(I258, 2)*H258, 2)</f>
        <v>0</v>
      </c>
      <c r="M258" s="4"/>
      <c r="N258" s="12"/>
    </row>
    <row r="259" spans="1:14" ht="54" outlineLevel="1" x14ac:dyDescent="0.3">
      <c r="A259" s="24" t="s">
        <v>493</v>
      </c>
      <c r="B259" s="17" t="s">
        <v>472</v>
      </c>
      <c r="C259" s="18" t="s">
        <v>473</v>
      </c>
      <c r="D259" s="19"/>
      <c r="E259" s="19" t="s">
        <v>494</v>
      </c>
      <c r="F259" s="19" t="s">
        <v>119</v>
      </c>
      <c r="G259" s="20">
        <v>1</v>
      </c>
      <c r="H259" s="55">
        <v>1.6</v>
      </c>
      <c r="I259" s="56">
        <f>IFERROR(ROUND(SUM(L260)/H259, 2),0)</f>
        <v>0</v>
      </c>
      <c r="J259" s="7"/>
      <c r="K259" s="6">
        <f>I259+ROUND(J259, 2)</f>
        <v>0</v>
      </c>
      <c r="L259" s="6">
        <f>ROUND(I259*H259, 2)</f>
        <v>0</v>
      </c>
      <c r="M259" s="6">
        <f>ROUND(H259*ROUND(J259, 2), 2)</f>
        <v>0</v>
      </c>
      <c r="N259" s="11">
        <f>L259+M259</f>
        <v>0</v>
      </c>
    </row>
    <row r="260" spans="1:14" ht="18" outlineLevel="1" x14ac:dyDescent="0.3">
      <c r="A260" s="24" t="s">
        <v>495</v>
      </c>
      <c r="B260" s="17"/>
      <c r="C260" s="21" t="s">
        <v>476</v>
      </c>
      <c r="D260" s="19"/>
      <c r="E260" s="19"/>
      <c r="F260" s="22" t="s">
        <v>477</v>
      </c>
      <c r="G260" s="23">
        <v>6</v>
      </c>
      <c r="H260" s="57">
        <v>9.6</v>
      </c>
      <c r="I260" s="58"/>
      <c r="J260" s="4"/>
      <c r="K260" s="4"/>
      <c r="L260" s="8">
        <f>ROUND(ROUND(I260, 2)*H260, 2)</f>
        <v>0</v>
      </c>
      <c r="M260" s="4"/>
      <c r="N260" s="12"/>
    </row>
    <row r="261" spans="1:14" ht="54" outlineLevel="1" x14ac:dyDescent="0.3">
      <c r="A261" s="24" t="s">
        <v>496</v>
      </c>
      <c r="B261" s="17" t="s">
        <v>472</v>
      </c>
      <c r="C261" s="18" t="s">
        <v>473</v>
      </c>
      <c r="D261" s="19"/>
      <c r="E261" s="19" t="s">
        <v>497</v>
      </c>
      <c r="F261" s="19" t="s">
        <v>119</v>
      </c>
      <c r="G261" s="20">
        <v>1</v>
      </c>
      <c r="H261" s="55">
        <v>1.9</v>
      </c>
      <c r="I261" s="56">
        <f>IFERROR(ROUND(SUM(L262)/H261, 2),0)</f>
        <v>0</v>
      </c>
      <c r="J261" s="7"/>
      <c r="K261" s="6">
        <f>I261+ROUND(J261, 2)</f>
        <v>0</v>
      </c>
      <c r="L261" s="6">
        <f>ROUND(I261*H261, 2)</f>
        <v>0</v>
      </c>
      <c r="M261" s="6">
        <f>ROUND(H261*ROUND(J261, 2), 2)</f>
        <v>0</v>
      </c>
      <c r="N261" s="11">
        <f>L261+M261</f>
        <v>0</v>
      </c>
    </row>
    <row r="262" spans="1:14" ht="18" outlineLevel="1" x14ac:dyDescent="0.3">
      <c r="A262" s="24" t="s">
        <v>498</v>
      </c>
      <c r="B262" s="17"/>
      <c r="C262" s="21" t="s">
        <v>476</v>
      </c>
      <c r="D262" s="19"/>
      <c r="E262" s="19"/>
      <c r="F262" s="22" t="s">
        <v>477</v>
      </c>
      <c r="G262" s="23">
        <v>6</v>
      </c>
      <c r="H262" s="57">
        <v>11.4</v>
      </c>
      <c r="I262" s="58"/>
      <c r="J262" s="4"/>
      <c r="K262" s="4"/>
      <c r="L262" s="8">
        <f>ROUND(ROUND(I262, 2)*H262, 2)</f>
        <v>0</v>
      </c>
      <c r="M262" s="4"/>
      <c r="N262" s="12"/>
    </row>
    <row r="263" spans="1:14" ht="54" outlineLevel="1" x14ac:dyDescent="0.3">
      <c r="A263" s="24" t="s">
        <v>499</v>
      </c>
      <c r="B263" s="17" t="s">
        <v>472</v>
      </c>
      <c r="C263" s="18" t="s">
        <v>473</v>
      </c>
      <c r="D263" s="19"/>
      <c r="E263" s="19" t="s">
        <v>500</v>
      </c>
      <c r="F263" s="19" t="s">
        <v>119</v>
      </c>
      <c r="G263" s="20">
        <v>1</v>
      </c>
      <c r="H263" s="55">
        <v>1.4</v>
      </c>
      <c r="I263" s="56">
        <f>IFERROR(ROUND(SUM(L264)/H263, 2),0)</f>
        <v>0</v>
      </c>
      <c r="J263" s="7"/>
      <c r="K263" s="6">
        <f>I263+ROUND(J263, 2)</f>
        <v>0</v>
      </c>
      <c r="L263" s="6">
        <f>ROUND(I263*H263, 2)</f>
        <v>0</v>
      </c>
      <c r="M263" s="6">
        <f>ROUND(H263*ROUND(J263, 2), 2)</f>
        <v>0</v>
      </c>
      <c r="N263" s="11">
        <f>L263+M263</f>
        <v>0</v>
      </c>
    </row>
    <row r="264" spans="1:14" ht="18" outlineLevel="1" x14ac:dyDescent="0.3">
      <c r="A264" s="24" t="s">
        <v>501</v>
      </c>
      <c r="B264" s="17"/>
      <c r="C264" s="21" t="s">
        <v>476</v>
      </c>
      <c r="D264" s="19"/>
      <c r="E264" s="19"/>
      <c r="F264" s="22" t="s">
        <v>477</v>
      </c>
      <c r="G264" s="23">
        <v>6</v>
      </c>
      <c r="H264" s="57">
        <v>8.4</v>
      </c>
      <c r="I264" s="58"/>
      <c r="J264" s="4"/>
      <c r="K264" s="4"/>
      <c r="L264" s="8">
        <f>ROUND(ROUND(I264, 2)*H264, 2)</f>
        <v>0</v>
      </c>
      <c r="M264" s="4"/>
      <c r="N264" s="12"/>
    </row>
    <row r="265" spans="1:14" ht="90" outlineLevel="1" x14ac:dyDescent="0.3">
      <c r="A265" s="24" t="s">
        <v>502</v>
      </c>
      <c r="B265" s="17" t="s">
        <v>472</v>
      </c>
      <c r="C265" s="18" t="s">
        <v>473</v>
      </c>
      <c r="D265" s="19"/>
      <c r="E265" s="19" t="s">
        <v>503</v>
      </c>
      <c r="F265" s="19" t="s">
        <v>119</v>
      </c>
      <c r="G265" s="20">
        <v>1</v>
      </c>
      <c r="H265" s="55">
        <v>10</v>
      </c>
      <c r="I265" s="56">
        <f>IFERROR(ROUND(SUM(L266)/H265, 2),0)</f>
        <v>0</v>
      </c>
      <c r="J265" s="7"/>
      <c r="K265" s="6">
        <f>I265+ROUND(J265, 2)</f>
        <v>0</v>
      </c>
      <c r="L265" s="6">
        <f>ROUND(I265*H265, 2)</f>
        <v>0</v>
      </c>
      <c r="M265" s="6">
        <f>ROUND(H265*ROUND(J265, 2), 2)</f>
        <v>0</v>
      </c>
      <c r="N265" s="11">
        <f>L265+M265</f>
        <v>0</v>
      </c>
    </row>
    <row r="266" spans="1:14" ht="18" outlineLevel="1" x14ac:dyDescent="0.3">
      <c r="A266" s="24" t="s">
        <v>504</v>
      </c>
      <c r="B266" s="17"/>
      <c r="C266" s="21" t="s">
        <v>476</v>
      </c>
      <c r="D266" s="19"/>
      <c r="E266" s="19"/>
      <c r="F266" s="22" t="s">
        <v>477</v>
      </c>
      <c r="G266" s="23">
        <v>6</v>
      </c>
      <c r="H266" s="57">
        <v>60</v>
      </c>
      <c r="I266" s="58"/>
      <c r="J266" s="4"/>
      <c r="K266" s="4"/>
      <c r="L266" s="8">
        <f>ROUND(ROUND(I266, 2)*H266, 2)</f>
        <v>0</v>
      </c>
      <c r="M266" s="4"/>
      <c r="N266" s="12"/>
    </row>
    <row r="267" spans="1:14" ht="72" outlineLevel="1" x14ac:dyDescent="0.3">
      <c r="A267" s="24" t="s">
        <v>505</v>
      </c>
      <c r="B267" s="17" t="s">
        <v>472</v>
      </c>
      <c r="C267" s="18" t="s">
        <v>473</v>
      </c>
      <c r="D267" s="19"/>
      <c r="E267" s="19" t="s">
        <v>506</v>
      </c>
      <c r="F267" s="19" t="s">
        <v>119</v>
      </c>
      <c r="G267" s="20">
        <v>1</v>
      </c>
      <c r="H267" s="55">
        <v>4.5999999999999996</v>
      </c>
      <c r="I267" s="56">
        <f>IFERROR(ROUND(SUM(L268)/H267, 2),0)</f>
        <v>0</v>
      </c>
      <c r="J267" s="7"/>
      <c r="K267" s="6">
        <f>I267+ROUND(J267, 2)</f>
        <v>0</v>
      </c>
      <c r="L267" s="6">
        <f>ROUND(I267*H267, 2)</f>
        <v>0</v>
      </c>
      <c r="M267" s="6">
        <f>ROUND(H267*ROUND(J267, 2), 2)</f>
        <v>0</v>
      </c>
      <c r="N267" s="11">
        <f>L267+M267</f>
        <v>0</v>
      </c>
    </row>
    <row r="268" spans="1:14" ht="18" outlineLevel="1" x14ac:dyDescent="0.3">
      <c r="A268" s="24" t="s">
        <v>507</v>
      </c>
      <c r="B268" s="17"/>
      <c r="C268" s="21" t="s">
        <v>476</v>
      </c>
      <c r="D268" s="19"/>
      <c r="E268" s="19"/>
      <c r="F268" s="22" t="s">
        <v>477</v>
      </c>
      <c r="G268" s="23">
        <v>6</v>
      </c>
      <c r="H268" s="57">
        <v>27.6</v>
      </c>
      <c r="I268" s="58"/>
      <c r="J268" s="4"/>
      <c r="K268" s="4"/>
      <c r="L268" s="8">
        <f>ROUND(ROUND(I268, 2)*H268, 2)</f>
        <v>0</v>
      </c>
      <c r="M268" s="4"/>
      <c r="N268" s="12"/>
    </row>
    <row r="269" spans="1:14" ht="90" outlineLevel="1" x14ac:dyDescent="0.3">
      <c r="A269" s="24" t="s">
        <v>508</v>
      </c>
      <c r="B269" s="17" t="s">
        <v>472</v>
      </c>
      <c r="C269" s="18" t="s">
        <v>473</v>
      </c>
      <c r="D269" s="19"/>
      <c r="E269" s="19" t="s">
        <v>509</v>
      </c>
      <c r="F269" s="19" t="s">
        <v>119</v>
      </c>
      <c r="G269" s="20">
        <v>1</v>
      </c>
      <c r="H269" s="55">
        <v>7.2</v>
      </c>
      <c r="I269" s="56">
        <f>IFERROR(ROUND(SUM(L270)/H269, 2),0)</f>
        <v>0</v>
      </c>
      <c r="J269" s="7"/>
      <c r="K269" s="6">
        <f>I269+ROUND(J269, 2)</f>
        <v>0</v>
      </c>
      <c r="L269" s="6">
        <f>ROUND(I269*H269, 2)</f>
        <v>0</v>
      </c>
      <c r="M269" s="6">
        <f>ROUND(H269*ROUND(J269, 2), 2)</f>
        <v>0</v>
      </c>
      <c r="N269" s="11">
        <f>L269+M269</f>
        <v>0</v>
      </c>
    </row>
    <row r="270" spans="1:14" ht="18" outlineLevel="1" x14ac:dyDescent="0.3">
      <c r="A270" s="24" t="s">
        <v>510</v>
      </c>
      <c r="B270" s="17"/>
      <c r="C270" s="21" t="s">
        <v>476</v>
      </c>
      <c r="D270" s="19"/>
      <c r="E270" s="19"/>
      <c r="F270" s="22" t="s">
        <v>477</v>
      </c>
      <c r="G270" s="23">
        <v>6</v>
      </c>
      <c r="H270" s="57">
        <v>43.2</v>
      </c>
      <c r="I270" s="58"/>
      <c r="J270" s="4"/>
      <c r="K270" s="4"/>
      <c r="L270" s="8">
        <f>ROUND(ROUND(I270, 2)*H270, 2)</f>
        <v>0</v>
      </c>
      <c r="M270" s="4"/>
      <c r="N270" s="12"/>
    </row>
    <row r="271" spans="1:14" ht="90" outlineLevel="1" x14ac:dyDescent="0.3">
      <c r="A271" s="24" t="s">
        <v>511</v>
      </c>
      <c r="B271" s="17" t="s">
        <v>472</v>
      </c>
      <c r="C271" s="18" t="s">
        <v>473</v>
      </c>
      <c r="D271" s="19"/>
      <c r="E271" s="19" t="s">
        <v>512</v>
      </c>
      <c r="F271" s="19" t="s">
        <v>119</v>
      </c>
      <c r="G271" s="20">
        <v>1</v>
      </c>
      <c r="H271" s="55">
        <v>2.8</v>
      </c>
      <c r="I271" s="56">
        <f>IFERROR(ROUND(SUM(L272)/H271, 2),0)</f>
        <v>0</v>
      </c>
      <c r="J271" s="7"/>
      <c r="K271" s="6">
        <f>I271+ROUND(J271, 2)</f>
        <v>0</v>
      </c>
      <c r="L271" s="6">
        <f>ROUND(I271*H271, 2)</f>
        <v>0</v>
      </c>
      <c r="M271" s="6">
        <f>ROUND(H271*ROUND(J271, 2), 2)</f>
        <v>0</v>
      </c>
      <c r="N271" s="11">
        <f>L271+M271</f>
        <v>0</v>
      </c>
    </row>
    <row r="272" spans="1:14" ht="18" outlineLevel="1" x14ac:dyDescent="0.3">
      <c r="A272" s="24" t="s">
        <v>513</v>
      </c>
      <c r="B272" s="17"/>
      <c r="C272" s="21" t="s">
        <v>476</v>
      </c>
      <c r="D272" s="19"/>
      <c r="E272" s="19"/>
      <c r="F272" s="22" t="s">
        <v>477</v>
      </c>
      <c r="G272" s="23">
        <v>6</v>
      </c>
      <c r="H272" s="57">
        <v>16.8</v>
      </c>
      <c r="I272" s="58"/>
      <c r="J272" s="4"/>
      <c r="K272" s="4"/>
      <c r="L272" s="8">
        <f>ROUND(ROUND(I272, 2)*H272, 2)</f>
        <v>0</v>
      </c>
      <c r="M272" s="4"/>
      <c r="N272" s="12"/>
    </row>
    <row r="273" spans="1:14" ht="108" outlineLevel="1" x14ac:dyDescent="0.3">
      <c r="A273" s="24" t="s">
        <v>514</v>
      </c>
      <c r="B273" s="17" t="s">
        <v>472</v>
      </c>
      <c r="C273" s="18" t="s">
        <v>473</v>
      </c>
      <c r="D273" s="19"/>
      <c r="E273" s="19" t="s">
        <v>515</v>
      </c>
      <c r="F273" s="19" t="s">
        <v>119</v>
      </c>
      <c r="G273" s="20">
        <v>1</v>
      </c>
      <c r="H273" s="55">
        <v>84</v>
      </c>
      <c r="I273" s="56">
        <f>IFERROR(ROUND(SUM(L274)/H273, 2),0)</f>
        <v>0</v>
      </c>
      <c r="J273" s="7"/>
      <c r="K273" s="6">
        <f>I273+ROUND(J273, 2)</f>
        <v>0</v>
      </c>
      <c r="L273" s="6">
        <f>ROUND(I273*H273, 2)</f>
        <v>0</v>
      </c>
      <c r="M273" s="6">
        <f>ROUND(H273*ROUND(J273, 2), 2)</f>
        <v>0</v>
      </c>
      <c r="N273" s="11">
        <f>L273+M273</f>
        <v>0</v>
      </c>
    </row>
    <row r="274" spans="1:14" ht="18" outlineLevel="1" x14ac:dyDescent="0.3">
      <c r="A274" s="24" t="s">
        <v>516</v>
      </c>
      <c r="B274" s="17"/>
      <c r="C274" s="21" t="s">
        <v>476</v>
      </c>
      <c r="D274" s="19"/>
      <c r="E274" s="19"/>
      <c r="F274" s="22" t="s">
        <v>477</v>
      </c>
      <c r="G274" s="23">
        <v>6</v>
      </c>
      <c r="H274" s="57">
        <v>504</v>
      </c>
      <c r="I274" s="58"/>
      <c r="J274" s="4"/>
      <c r="K274" s="4"/>
      <c r="L274" s="8">
        <f>ROUND(ROUND(I274, 2)*H274, 2)</f>
        <v>0</v>
      </c>
      <c r="M274" s="4"/>
      <c r="N274" s="12"/>
    </row>
    <row r="275" spans="1:14" ht="72" outlineLevel="1" x14ac:dyDescent="0.3">
      <c r="A275" s="24" t="s">
        <v>517</v>
      </c>
      <c r="B275" s="17" t="s">
        <v>472</v>
      </c>
      <c r="C275" s="18" t="s">
        <v>473</v>
      </c>
      <c r="D275" s="19"/>
      <c r="E275" s="19" t="s">
        <v>518</v>
      </c>
      <c r="F275" s="19" t="s">
        <v>119</v>
      </c>
      <c r="G275" s="20">
        <v>1</v>
      </c>
      <c r="H275" s="55">
        <v>3.1</v>
      </c>
      <c r="I275" s="56">
        <f>IFERROR(ROUND(SUM(L276)/H275, 2),0)</f>
        <v>0</v>
      </c>
      <c r="J275" s="7"/>
      <c r="K275" s="6">
        <f>I275+ROUND(J275, 2)</f>
        <v>0</v>
      </c>
      <c r="L275" s="6">
        <f>ROUND(I275*H275, 2)</f>
        <v>0</v>
      </c>
      <c r="M275" s="6">
        <f>ROUND(H275*ROUND(J275, 2), 2)</f>
        <v>0</v>
      </c>
      <c r="N275" s="11">
        <f>L275+M275</f>
        <v>0</v>
      </c>
    </row>
    <row r="276" spans="1:14" ht="18" outlineLevel="1" x14ac:dyDescent="0.3">
      <c r="A276" s="24" t="s">
        <v>519</v>
      </c>
      <c r="B276" s="17"/>
      <c r="C276" s="21" t="s">
        <v>476</v>
      </c>
      <c r="D276" s="19"/>
      <c r="E276" s="19"/>
      <c r="F276" s="22" t="s">
        <v>477</v>
      </c>
      <c r="G276" s="23">
        <v>6</v>
      </c>
      <c r="H276" s="57">
        <v>18.600000000000001</v>
      </c>
      <c r="I276" s="58"/>
      <c r="J276" s="4"/>
      <c r="K276" s="4"/>
      <c r="L276" s="8">
        <f>ROUND(ROUND(I276, 2)*H276, 2)</f>
        <v>0</v>
      </c>
      <c r="M276" s="4"/>
      <c r="N276" s="12"/>
    </row>
    <row r="277" spans="1:14" ht="54" outlineLevel="1" x14ac:dyDescent="0.3">
      <c r="A277" s="24" t="s">
        <v>520</v>
      </c>
      <c r="B277" s="17" t="s">
        <v>472</v>
      </c>
      <c r="C277" s="18" t="s">
        <v>473</v>
      </c>
      <c r="D277" s="19"/>
      <c r="E277" s="19" t="s">
        <v>521</v>
      </c>
      <c r="F277" s="19" t="s">
        <v>119</v>
      </c>
      <c r="G277" s="20">
        <v>1</v>
      </c>
      <c r="H277" s="55">
        <v>1.9</v>
      </c>
      <c r="I277" s="56">
        <f>IFERROR(ROUND(SUM(L278)/H277, 2),0)</f>
        <v>0</v>
      </c>
      <c r="J277" s="7"/>
      <c r="K277" s="6">
        <f>I277+ROUND(J277, 2)</f>
        <v>0</v>
      </c>
      <c r="L277" s="6">
        <f>ROUND(I277*H277, 2)</f>
        <v>0</v>
      </c>
      <c r="M277" s="6">
        <f>ROUND(H277*ROUND(J277, 2), 2)</f>
        <v>0</v>
      </c>
      <c r="N277" s="11">
        <f>L277+M277</f>
        <v>0</v>
      </c>
    </row>
    <row r="278" spans="1:14" ht="18" outlineLevel="1" x14ac:dyDescent="0.3">
      <c r="A278" s="24" t="s">
        <v>522</v>
      </c>
      <c r="B278" s="17"/>
      <c r="C278" s="21" t="s">
        <v>476</v>
      </c>
      <c r="D278" s="19"/>
      <c r="E278" s="19"/>
      <c r="F278" s="22" t="s">
        <v>477</v>
      </c>
      <c r="G278" s="23">
        <v>6</v>
      </c>
      <c r="H278" s="57">
        <v>11.4</v>
      </c>
      <c r="I278" s="58"/>
      <c r="J278" s="4"/>
      <c r="K278" s="4"/>
      <c r="L278" s="8">
        <f>ROUND(ROUND(I278, 2)*H278, 2)</f>
        <v>0</v>
      </c>
      <c r="M278" s="4"/>
      <c r="N278" s="12"/>
    </row>
    <row r="279" spans="1:14" ht="54" outlineLevel="1" x14ac:dyDescent="0.3">
      <c r="A279" s="24" t="s">
        <v>523</v>
      </c>
      <c r="B279" s="17" t="s">
        <v>472</v>
      </c>
      <c r="C279" s="18" t="s">
        <v>473</v>
      </c>
      <c r="D279" s="19"/>
      <c r="E279" s="19" t="s">
        <v>524</v>
      </c>
      <c r="F279" s="19" t="s">
        <v>119</v>
      </c>
      <c r="G279" s="20">
        <v>1</v>
      </c>
      <c r="H279" s="55">
        <v>1.4</v>
      </c>
      <c r="I279" s="56">
        <f>IFERROR(ROUND(SUM(L280)/H279, 2),0)</f>
        <v>0</v>
      </c>
      <c r="J279" s="7"/>
      <c r="K279" s="6">
        <f>I279+ROUND(J279, 2)</f>
        <v>0</v>
      </c>
      <c r="L279" s="6">
        <f>ROUND(I279*H279, 2)</f>
        <v>0</v>
      </c>
      <c r="M279" s="6">
        <f>ROUND(H279*ROUND(J279, 2), 2)</f>
        <v>0</v>
      </c>
      <c r="N279" s="11">
        <f>L279+M279</f>
        <v>0</v>
      </c>
    </row>
    <row r="280" spans="1:14" ht="18" outlineLevel="1" x14ac:dyDescent="0.3">
      <c r="A280" s="24" t="s">
        <v>525</v>
      </c>
      <c r="B280" s="17"/>
      <c r="C280" s="21" t="s">
        <v>476</v>
      </c>
      <c r="D280" s="19"/>
      <c r="E280" s="19"/>
      <c r="F280" s="22" t="s">
        <v>477</v>
      </c>
      <c r="G280" s="23">
        <v>6</v>
      </c>
      <c r="H280" s="57">
        <v>8.4</v>
      </c>
      <c r="I280" s="58"/>
      <c r="J280" s="4"/>
      <c r="K280" s="4"/>
      <c r="L280" s="8">
        <f>ROUND(ROUND(I280, 2)*H280, 2)</f>
        <v>0</v>
      </c>
      <c r="M280" s="4"/>
      <c r="N280" s="12"/>
    </row>
    <row r="281" spans="1:14" ht="72" outlineLevel="1" x14ac:dyDescent="0.3">
      <c r="A281" s="24" t="s">
        <v>526</v>
      </c>
      <c r="B281" s="17" t="s">
        <v>472</v>
      </c>
      <c r="C281" s="18" t="s">
        <v>473</v>
      </c>
      <c r="D281" s="19"/>
      <c r="E281" s="19" t="s">
        <v>527</v>
      </c>
      <c r="F281" s="19" t="s">
        <v>119</v>
      </c>
      <c r="G281" s="20">
        <v>1</v>
      </c>
      <c r="H281" s="55">
        <v>10.9</v>
      </c>
      <c r="I281" s="56">
        <f>IFERROR(ROUND(SUM(L282)/H281, 2),0)</f>
        <v>0</v>
      </c>
      <c r="J281" s="7"/>
      <c r="K281" s="6">
        <f>I281+ROUND(J281, 2)</f>
        <v>0</v>
      </c>
      <c r="L281" s="6">
        <f>ROUND(I281*H281, 2)</f>
        <v>0</v>
      </c>
      <c r="M281" s="6">
        <f>ROUND(H281*ROUND(J281, 2), 2)</f>
        <v>0</v>
      </c>
      <c r="N281" s="11">
        <f>L281+M281</f>
        <v>0</v>
      </c>
    </row>
    <row r="282" spans="1:14" ht="18" outlineLevel="1" x14ac:dyDescent="0.3">
      <c r="A282" s="24" t="s">
        <v>528</v>
      </c>
      <c r="B282" s="17"/>
      <c r="C282" s="21" t="s">
        <v>476</v>
      </c>
      <c r="D282" s="19"/>
      <c r="E282" s="19"/>
      <c r="F282" s="22" t="s">
        <v>477</v>
      </c>
      <c r="G282" s="23">
        <v>6</v>
      </c>
      <c r="H282" s="57">
        <v>65.400000000000006</v>
      </c>
      <c r="I282" s="58"/>
      <c r="J282" s="4"/>
      <c r="K282" s="4"/>
      <c r="L282" s="8">
        <f>ROUND(ROUND(I282, 2)*H282, 2)</f>
        <v>0</v>
      </c>
      <c r="M282" s="4"/>
      <c r="N282" s="12"/>
    </row>
    <row r="283" spans="1:14" ht="18" thickBot="1" x14ac:dyDescent="0.35">
      <c r="A283" s="32"/>
      <c r="B283" s="26"/>
      <c r="C283" s="26"/>
      <c r="D283" s="33" t="s">
        <v>529</v>
      </c>
      <c r="E283" s="26"/>
      <c r="F283" s="26"/>
      <c r="G283" s="26"/>
      <c r="H283" s="59"/>
      <c r="I283" s="60"/>
      <c r="J283" s="26"/>
      <c r="K283" s="26"/>
      <c r="L283" s="27">
        <f>SUM(L8)</f>
        <v>1802278.82</v>
      </c>
      <c r="M283" s="27">
        <f>SUM(M8)</f>
        <v>0</v>
      </c>
      <c r="N283" s="28">
        <f>L283+M283</f>
        <v>1802278.82</v>
      </c>
    </row>
    <row r="284" spans="1:14" ht="22.8" x14ac:dyDescent="0.3">
      <c r="A284" s="103" t="s">
        <v>579</v>
      </c>
      <c r="B284" s="104"/>
      <c r="C284" s="104"/>
      <c r="D284" s="104"/>
      <c r="E284" s="104"/>
      <c r="F284" s="104"/>
      <c r="G284" s="104"/>
      <c r="H284" s="105"/>
      <c r="I284" s="61"/>
      <c r="J284" s="29"/>
      <c r="K284" s="29"/>
      <c r="L284" s="30">
        <f>SUM(L285)</f>
        <v>4401754.29</v>
      </c>
      <c r="M284" s="30">
        <f>SUM(M285)</f>
        <v>0</v>
      </c>
      <c r="N284" s="31">
        <f>SUM(N285)</f>
        <v>4401754.29</v>
      </c>
    </row>
    <row r="285" spans="1:14" ht="20.399999999999999" outlineLevel="1" x14ac:dyDescent="0.3">
      <c r="A285" s="24" t="s">
        <v>18</v>
      </c>
      <c r="B285" s="17" t="s">
        <v>19</v>
      </c>
      <c r="C285" s="88" t="s">
        <v>20</v>
      </c>
      <c r="D285" s="88"/>
      <c r="E285" s="88"/>
      <c r="F285" s="88"/>
      <c r="G285" s="88"/>
      <c r="H285" s="89"/>
      <c r="I285" s="54"/>
      <c r="J285" s="4"/>
      <c r="K285" s="4"/>
      <c r="L285" s="5">
        <f>SUM(L286,L329)</f>
        <v>4401754.29</v>
      </c>
      <c r="M285" s="5">
        <f>SUM(M286,M329)</f>
        <v>0</v>
      </c>
      <c r="N285" s="10">
        <f>SUM(N286,N329)</f>
        <v>4401754.29</v>
      </c>
    </row>
    <row r="286" spans="1:14" ht="20.399999999999999" outlineLevel="1" x14ac:dyDescent="0.3">
      <c r="A286" s="24" t="s">
        <v>21</v>
      </c>
      <c r="B286" s="17" t="s">
        <v>580</v>
      </c>
      <c r="C286" s="88" t="s">
        <v>581</v>
      </c>
      <c r="D286" s="88"/>
      <c r="E286" s="88"/>
      <c r="F286" s="88"/>
      <c r="G286" s="88"/>
      <c r="H286" s="89"/>
      <c r="I286" s="54"/>
      <c r="J286" s="4"/>
      <c r="K286" s="4"/>
      <c r="L286" s="5">
        <f>SUM(L287,L301)</f>
        <v>351531.18</v>
      </c>
      <c r="M286" s="5">
        <f>SUM(M287,M301)</f>
        <v>0</v>
      </c>
      <c r="N286" s="10">
        <f>SUM(N287,N301)</f>
        <v>351531.18</v>
      </c>
    </row>
    <row r="287" spans="1:14" ht="20.399999999999999" outlineLevel="1" x14ac:dyDescent="0.3">
      <c r="A287" s="24" t="s">
        <v>24</v>
      </c>
      <c r="B287" s="17" t="s">
        <v>582</v>
      </c>
      <c r="C287" s="88" t="s">
        <v>583</v>
      </c>
      <c r="D287" s="88"/>
      <c r="E287" s="88"/>
      <c r="F287" s="88"/>
      <c r="G287" s="88"/>
      <c r="H287" s="89"/>
      <c r="I287" s="54"/>
      <c r="J287" s="4"/>
      <c r="K287" s="4"/>
      <c r="L287" s="5">
        <f>SUM(L288)</f>
        <v>0</v>
      </c>
      <c r="M287" s="5">
        <f>SUM(M288)</f>
        <v>0</v>
      </c>
      <c r="N287" s="10">
        <f>SUM(N288)</f>
        <v>0</v>
      </c>
    </row>
    <row r="288" spans="1:14" ht="20.399999999999999" outlineLevel="1" x14ac:dyDescent="0.3">
      <c r="A288" s="24" t="s">
        <v>27</v>
      </c>
      <c r="B288" s="17" t="s">
        <v>584</v>
      </c>
      <c r="C288" s="88" t="s">
        <v>585</v>
      </c>
      <c r="D288" s="88"/>
      <c r="E288" s="88"/>
      <c r="F288" s="88"/>
      <c r="G288" s="88"/>
      <c r="H288" s="89"/>
      <c r="I288" s="54"/>
      <c r="J288" s="4"/>
      <c r="K288" s="4"/>
      <c r="L288" s="5">
        <f>SUM(L289,L299)</f>
        <v>0</v>
      </c>
      <c r="M288" s="5">
        <f>SUM(M289,M299)</f>
        <v>0</v>
      </c>
      <c r="N288" s="10">
        <f>SUM(N289,N299)</f>
        <v>0</v>
      </c>
    </row>
    <row r="289" spans="1:14" ht="20.399999999999999" outlineLevel="1" x14ac:dyDescent="0.3">
      <c r="A289" s="24" t="s">
        <v>30</v>
      </c>
      <c r="B289" s="17" t="s">
        <v>586</v>
      </c>
      <c r="C289" s="88" t="s">
        <v>587</v>
      </c>
      <c r="D289" s="88"/>
      <c r="E289" s="88"/>
      <c r="F289" s="88"/>
      <c r="G289" s="88"/>
      <c r="H289" s="89"/>
      <c r="I289" s="54"/>
      <c r="J289" s="4"/>
      <c r="K289" s="4"/>
      <c r="L289" s="5">
        <f>SUM(L290,L297)</f>
        <v>0</v>
      </c>
      <c r="M289" s="5">
        <f>SUM(M290,M297)</f>
        <v>0</v>
      </c>
      <c r="N289" s="10">
        <f>SUM(N290,N297)</f>
        <v>0</v>
      </c>
    </row>
    <row r="290" spans="1:14" ht="36" outlineLevel="1" x14ac:dyDescent="0.3">
      <c r="A290" s="24" t="s">
        <v>33</v>
      </c>
      <c r="B290" s="17" t="s">
        <v>588</v>
      </c>
      <c r="C290" s="18" t="s">
        <v>445</v>
      </c>
      <c r="D290" s="19"/>
      <c r="E290" s="19"/>
      <c r="F290" s="19" t="s">
        <v>319</v>
      </c>
      <c r="G290" s="20">
        <v>1</v>
      </c>
      <c r="H290" s="55">
        <v>92</v>
      </c>
      <c r="I290" s="56">
        <f>IFERROR(ROUND(SUM(L291,L292,L293,L294,L295,L296)/H290, 2),0)</f>
        <v>0</v>
      </c>
      <c r="J290" s="7"/>
      <c r="K290" s="6">
        <f>I290+ROUND(J290, 2)</f>
        <v>0</v>
      </c>
      <c r="L290" s="6">
        <f>ROUND(I290*H290, 2)</f>
        <v>0</v>
      </c>
      <c r="M290" s="6">
        <f>ROUND(H290*ROUND(J290, 2), 2)</f>
        <v>0</v>
      </c>
      <c r="N290" s="11">
        <f>L290+M290</f>
        <v>0</v>
      </c>
    </row>
    <row r="291" spans="1:14" ht="36" outlineLevel="1" x14ac:dyDescent="0.3">
      <c r="A291" s="24" t="s">
        <v>36</v>
      </c>
      <c r="B291" s="17"/>
      <c r="C291" s="21" t="s">
        <v>448</v>
      </c>
      <c r="D291" s="19"/>
      <c r="E291" s="19" t="s">
        <v>589</v>
      </c>
      <c r="F291" s="22" t="s">
        <v>319</v>
      </c>
      <c r="G291" s="23">
        <v>1</v>
      </c>
      <c r="H291" s="57">
        <v>2</v>
      </c>
      <c r="I291" s="58"/>
      <c r="J291" s="4"/>
      <c r="K291" s="4"/>
      <c r="L291" s="8">
        <f t="shared" ref="L291:L296" si="8">ROUND(ROUND(I291, 2)*H291, 2)</f>
        <v>0</v>
      </c>
      <c r="M291" s="4"/>
      <c r="N291" s="12"/>
    </row>
    <row r="292" spans="1:14" ht="54" outlineLevel="1" x14ac:dyDescent="0.3">
      <c r="A292" s="24" t="s">
        <v>44</v>
      </c>
      <c r="B292" s="17"/>
      <c r="C292" s="21" t="s">
        <v>450</v>
      </c>
      <c r="D292" s="19"/>
      <c r="E292" s="19" t="s">
        <v>590</v>
      </c>
      <c r="F292" s="22" t="s">
        <v>319</v>
      </c>
      <c r="G292" s="23">
        <v>1</v>
      </c>
      <c r="H292" s="57">
        <v>7</v>
      </c>
      <c r="I292" s="58"/>
      <c r="J292" s="4"/>
      <c r="K292" s="4"/>
      <c r="L292" s="8">
        <f t="shared" si="8"/>
        <v>0</v>
      </c>
      <c r="M292" s="4"/>
      <c r="N292" s="12"/>
    </row>
    <row r="293" spans="1:14" ht="18" outlineLevel="1" x14ac:dyDescent="0.3">
      <c r="A293" s="24" t="s">
        <v>47</v>
      </c>
      <c r="B293" s="17"/>
      <c r="C293" s="21" t="s">
        <v>452</v>
      </c>
      <c r="D293" s="19"/>
      <c r="E293" s="19" t="s">
        <v>591</v>
      </c>
      <c r="F293" s="22" t="s">
        <v>319</v>
      </c>
      <c r="G293" s="23">
        <v>1</v>
      </c>
      <c r="H293" s="57">
        <v>13</v>
      </c>
      <c r="I293" s="58"/>
      <c r="J293" s="4"/>
      <c r="K293" s="4"/>
      <c r="L293" s="8">
        <f t="shared" si="8"/>
        <v>0</v>
      </c>
      <c r="M293" s="4"/>
      <c r="N293" s="12"/>
    </row>
    <row r="294" spans="1:14" ht="18" outlineLevel="1" x14ac:dyDescent="0.3">
      <c r="A294" s="24" t="s">
        <v>50</v>
      </c>
      <c r="B294" s="17"/>
      <c r="C294" s="21" t="s">
        <v>454</v>
      </c>
      <c r="D294" s="19"/>
      <c r="E294" s="19" t="s">
        <v>592</v>
      </c>
      <c r="F294" s="22" t="s">
        <v>319</v>
      </c>
      <c r="G294" s="23">
        <v>1</v>
      </c>
      <c r="H294" s="57">
        <v>9</v>
      </c>
      <c r="I294" s="58"/>
      <c r="J294" s="4"/>
      <c r="K294" s="4"/>
      <c r="L294" s="8">
        <f t="shared" si="8"/>
        <v>0</v>
      </c>
      <c r="M294" s="4"/>
      <c r="N294" s="12"/>
    </row>
    <row r="295" spans="1:14" ht="18" outlineLevel="1" x14ac:dyDescent="0.3">
      <c r="A295" s="24" t="s">
        <v>53</v>
      </c>
      <c r="B295" s="17"/>
      <c r="C295" s="21" t="s">
        <v>593</v>
      </c>
      <c r="D295" s="19"/>
      <c r="E295" s="19" t="s">
        <v>594</v>
      </c>
      <c r="F295" s="22" t="s">
        <v>319</v>
      </c>
      <c r="G295" s="23">
        <v>1</v>
      </c>
      <c r="H295" s="57">
        <v>6</v>
      </c>
      <c r="I295" s="58"/>
      <c r="J295" s="4"/>
      <c r="K295" s="4"/>
      <c r="L295" s="8">
        <f t="shared" si="8"/>
        <v>0</v>
      </c>
      <c r="M295" s="4"/>
      <c r="N295" s="12"/>
    </row>
    <row r="296" spans="1:14" ht="36" outlineLevel="1" x14ac:dyDescent="0.3">
      <c r="A296" s="24" t="s">
        <v>59</v>
      </c>
      <c r="B296" s="17"/>
      <c r="C296" s="21" t="s">
        <v>456</v>
      </c>
      <c r="D296" s="19"/>
      <c r="E296" s="19"/>
      <c r="F296" s="22" t="s">
        <v>319</v>
      </c>
      <c r="G296" s="23">
        <v>1</v>
      </c>
      <c r="H296" s="57">
        <v>92</v>
      </c>
      <c r="I296" s="58"/>
      <c r="J296" s="4"/>
      <c r="K296" s="4"/>
      <c r="L296" s="8">
        <f t="shared" si="8"/>
        <v>0</v>
      </c>
      <c r="M296" s="4"/>
      <c r="N296" s="12"/>
    </row>
    <row r="297" spans="1:14" ht="72" outlineLevel="1" x14ac:dyDescent="0.3">
      <c r="A297" s="24" t="s">
        <v>204</v>
      </c>
      <c r="B297" s="17" t="s">
        <v>595</v>
      </c>
      <c r="C297" s="18" t="s">
        <v>596</v>
      </c>
      <c r="D297" s="19"/>
      <c r="E297" s="19" t="s">
        <v>597</v>
      </c>
      <c r="F297" s="19" t="s">
        <v>319</v>
      </c>
      <c r="G297" s="20">
        <v>1</v>
      </c>
      <c r="H297" s="55">
        <v>2</v>
      </c>
      <c r="I297" s="56">
        <f>IFERROR(ROUND(SUM(L298)/H297, 2),0)</f>
        <v>0</v>
      </c>
      <c r="J297" s="7"/>
      <c r="K297" s="6">
        <f>I297+ROUND(J297, 2)</f>
        <v>0</v>
      </c>
      <c r="L297" s="6">
        <f>ROUND(I297*H297, 2)</f>
        <v>0</v>
      </c>
      <c r="M297" s="6">
        <f>ROUND(H297*ROUND(J297, 2), 2)</f>
        <v>0</v>
      </c>
      <c r="N297" s="11">
        <f>L297+M297</f>
        <v>0</v>
      </c>
    </row>
    <row r="298" spans="1:14" ht="18" outlineLevel="1" x14ac:dyDescent="0.3">
      <c r="A298" s="24" t="s">
        <v>207</v>
      </c>
      <c r="B298" s="17"/>
      <c r="C298" s="21" t="s">
        <v>598</v>
      </c>
      <c r="D298" s="19"/>
      <c r="E298" s="19"/>
      <c r="F298" s="22" t="s">
        <v>319</v>
      </c>
      <c r="G298" s="23">
        <v>1</v>
      </c>
      <c r="H298" s="57">
        <v>2</v>
      </c>
      <c r="I298" s="58"/>
      <c r="J298" s="4"/>
      <c r="K298" s="4"/>
      <c r="L298" s="8">
        <f>ROUND(ROUND(I298, 2)*H298, 2)</f>
        <v>0</v>
      </c>
      <c r="M298" s="4"/>
      <c r="N298" s="12"/>
    </row>
    <row r="299" spans="1:14" ht="20.399999999999999" outlineLevel="1" x14ac:dyDescent="0.3">
      <c r="A299" s="24" t="s">
        <v>287</v>
      </c>
      <c r="B299" s="17" t="s">
        <v>599</v>
      </c>
      <c r="C299" s="88" t="s">
        <v>600</v>
      </c>
      <c r="D299" s="88"/>
      <c r="E299" s="88"/>
      <c r="F299" s="88"/>
      <c r="G299" s="88"/>
      <c r="H299" s="89"/>
      <c r="I299" s="54"/>
      <c r="J299" s="4"/>
      <c r="K299" s="4"/>
      <c r="L299" s="5">
        <f>SUM(L300)</f>
        <v>0</v>
      </c>
      <c r="M299" s="5">
        <f>SUM(M300)</f>
        <v>0</v>
      </c>
      <c r="N299" s="10">
        <f>SUM(N300)</f>
        <v>0</v>
      </c>
    </row>
    <row r="300" spans="1:14" ht="36" outlineLevel="1" x14ac:dyDescent="0.3">
      <c r="A300" s="24" t="s">
        <v>290</v>
      </c>
      <c r="B300" s="17" t="s">
        <v>601</v>
      </c>
      <c r="C300" s="18" t="s">
        <v>602</v>
      </c>
      <c r="D300" s="19"/>
      <c r="E300" s="19" t="s">
        <v>603</v>
      </c>
      <c r="F300" s="19" t="s">
        <v>314</v>
      </c>
      <c r="G300" s="20">
        <v>1</v>
      </c>
      <c r="H300" s="55">
        <v>8</v>
      </c>
      <c r="I300" s="56">
        <v>0</v>
      </c>
      <c r="J300" s="7"/>
      <c r="K300" s="6">
        <f>I300+ROUND(J300, 2)</f>
        <v>0</v>
      </c>
      <c r="L300" s="6">
        <v>0</v>
      </c>
      <c r="M300" s="6">
        <f>ROUND(H300*ROUND(J300, 2), 2)</f>
        <v>0</v>
      </c>
      <c r="N300" s="11">
        <f>L300+M300</f>
        <v>0</v>
      </c>
    </row>
    <row r="301" spans="1:14" ht="20.399999999999999" outlineLevel="1" x14ac:dyDescent="0.3">
      <c r="A301" s="24" t="s">
        <v>342</v>
      </c>
      <c r="B301" s="17" t="s">
        <v>604</v>
      </c>
      <c r="C301" s="88" t="s">
        <v>605</v>
      </c>
      <c r="D301" s="88"/>
      <c r="E301" s="88"/>
      <c r="F301" s="88"/>
      <c r="G301" s="88"/>
      <c r="H301" s="89"/>
      <c r="I301" s="54"/>
      <c r="J301" s="4"/>
      <c r="K301" s="4"/>
      <c r="L301" s="5">
        <f>SUM(L302,L316)</f>
        <v>351531.18</v>
      </c>
      <c r="M301" s="5">
        <f>SUM(M302,M316)</f>
        <v>0</v>
      </c>
      <c r="N301" s="10">
        <f>SUM(N302,N316)</f>
        <v>351531.18</v>
      </c>
    </row>
    <row r="302" spans="1:14" ht="20.399999999999999" outlineLevel="1" x14ac:dyDescent="0.3">
      <c r="A302" s="24" t="s">
        <v>345</v>
      </c>
      <c r="B302" s="17" t="s">
        <v>606</v>
      </c>
      <c r="C302" s="88" t="s">
        <v>607</v>
      </c>
      <c r="D302" s="88"/>
      <c r="E302" s="88"/>
      <c r="F302" s="88"/>
      <c r="G302" s="88"/>
      <c r="H302" s="89"/>
      <c r="I302" s="54"/>
      <c r="J302" s="4"/>
      <c r="K302" s="4"/>
      <c r="L302" s="5">
        <f>SUM(L303,L307)</f>
        <v>0</v>
      </c>
      <c r="M302" s="5">
        <f>SUM(M303,M307)</f>
        <v>0</v>
      </c>
      <c r="N302" s="10">
        <f>SUM(N303,N307)</f>
        <v>0</v>
      </c>
    </row>
    <row r="303" spans="1:14" ht="20.399999999999999" outlineLevel="1" x14ac:dyDescent="0.3">
      <c r="A303" s="24" t="s">
        <v>348</v>
      </c>
      <c r="B303" s="17" t="s">
        <v>608</v>
      </c>
      <c r="C303" s="88" t="s">
        <v>609</v>
      </c>
      <c r="D303" s="88"/>
      <c r="E303" s="88"/>
      <c r="F303" s="88"/>
      <c r="G303" s="88"/>
      <c r="H303" s="89"/>
      <c r="I303" s="54"/>
      <c r="J303" s="4"/>
      <c r="K303" s="4"/>
      <c r="L303" s="5">
        <f>SUM(L304)</f>
        <v>0</v>
      </c>
      <c r="M303" s="5">
        <f>SUM(M304)</f>
        <v>0</v>
      </c>
      <c r="N303" s="10">
        <f>SUM(N304)</f>
        <v>0</v>
      </c>
    </row>
    <row r="304" spans="1:14" ht="20.399999999999999" outlineLevel="1" x14ac:dyDescent="0.3">
      <c r="A304" s="24" t="s">
        <v>610</v>
      </c>
      <c r="B304" s="17" t="s">
        <v>611</v>
      </c>
      <c r="C304" s="88" t="s">
        <v>612</v>
      </c>
      <c r="D304" s="88"/>
      <c r="E304" s="88"/>
      <c r="F304" s="88"/>
      <c r="G304" s="88"/>
      <c r="H304" s="89"/>
      <c r="I304" s="54"/>
      <c r="J304" s="4"/>
      <c r="K304" s="4"/>
      <c r="L304" s="5">
        <f>SUM(L305,L306)</f>
        <v>0</v>
      </c>
      <c r="M304" s="5">
        <f>SUM(M305,M306)</f>
        <v>0</v>
      </c>
      <c r="N304" s="10">
        <f>SUM(N305,N306)</f>
        <v>0</v>
      </c>
    </row>
    <row r="305" spans="1:14" ht="54" outlineLevel="1" x14ac:dyDescent="0.3">
      <c r="A305" s="24" t="s">
        <v>613</v>
      </c>
      <c r="B305" s="17" t="s">
        <v>614</v>
      </c>
      <c r="C305" s="18" t="s">
        <v>615</v>
      </c>
      <c r="D305" s="19"/>
      <c r="E305" s="19" t="s">
        <v>616</v>
      </c>
      <c r="F305" s="19" t="s">
        <v>40</v>
      </c>
      <c r="G305" s="20">
        <v>1</v>
      </c>
      <c r="H305" s="55">
        <v>17.8</v>
      </c>
      <c r="I305" s="56">
        <v>0</v>
      </c>
      <c r="J305" s="7"/>
      <c r="K305" s="6">
        <f>I305+ROUND(J305, 2)</f>
        <v>0</v>
      </c>
      <c r="L305" s="6">
        <v>0</v>
      </c>
      <c r="M305" s="6">
        <f>ROUND(H305*ROUND(J305, 2), 2)</f>
        <v>0</v>
      </c>
      <c r="N305" s="11">
        <f>L305+M305</f>
        <v>0</v>
      </c>
    </row>
    <row r="306" spans="1:14" ht="54" outlineLevel="1" x14ac:dyDescent="0.3">
      <c r="A306" s="24" t="s">
        <v>617</v>
      </c>
      <c r="B306" s="17" t="s">
        <v>614</v>
      </c>
      <c r="C306" s="18" t="s">
        <v>615</v>
      </c>
      <c r="D306" s="19"/>
      <c r="E306" s="19" t="s">
        <v>618</v>
      </c>
      <c r="F306" s="19" t="s">
        <v>40</v>
      </c>
      <c r="G306" s="20">
        <v>1</v>
      </c>
      <c r="H306" s="55">
        <v>17.8</v>
      </c>
      <c r="I306" s="56">
        <v>0</v>
      </c>
      <c r="J306" s="7"/>
      <c r="K306" s="6">
        <f>I306+ROUND(J306, 2)</f>
        <v>0</v>
      </c>
      <c r="L306" s="6">
        <v>0</v>
      </c>
      <c r="M306" s="6">
        <f>ROUND(H306*ROUND(J306, 2), 2)</f>
        <v>0</v>
      </c>
      <c r="N306" s="11">
        <f>L306+M306</f>
        <v>0</v>
      </c>
    </row>
    <row r="307" spans="1:14" ht="20.399999999999999" outlineLevel="1" x14ac:dyDescent="0.3">
      <c r="A307" s="24" t="s">
        <v>352</v>
      </c>
      <c r="B307" s="17" t="s">
        <v>619</v>
      </c>
      <c r="C307" s="88" t="s">
        <v>620</v>
      </c>
      <c r="D307" s="88"/>
      <c r="E307" s="88"/>
      <c r="F307" s="88"/>
      <c r="G307" s="88"/>
      <c r="H307" s="89"/>
      <c r="I307" s="54"/>
      <c r="J307" s="4"/>
      <c r="K307" s="4"/>
      <c r="L307" s="5">
        <f>SUM(L308,L310,L312)</f>
        <v>0</v>
      </c>
      <c r="M307" s="5">
        <f>SUM(M308,M310,M312)</f>
        <v>0</v>
      </c>
      <c r="N307" s="10">
        <f>SUM(N308,N310,N312)</f>
        <v>0</v>
      </c>
    </row>
    <row r="308" spans="1:14" ht="36" outlineLevel="1" x14ac:dyDescent="0.3">
      <c r="A308" s="24" t="s">
        <v>621</v>
      </c>
      <c r="B308" s="17" t="s">
        <v>622</v>
      </c>
      <c r="C308" s="18" t="s">
        <v>38</v>
      </c>
      <c r="D308" s="19"/>
      <c r="E308" s="19"/>
      <c r="F308" s="19" t="s">
        <v>40</v>
      </c>
      <c r="G308" s="20">
        <v>1</v>
      </c>
      <c r="H308" s="55">
        <v>8.39</v>
      </c>
      <c r="I308" s="56">
        <f>IFERROR(ROUND(SUM(L309)/H308, 2),0)</f>
        <v>0</v>
      </c>
      <c r="J308" s="7"/>
      <c r="K308" s="6">
        <f>I308+ROUND(J308, 2)</f>
        <v>0</v>
      </c>
      <c r="L308" s="6">
        <f>ROUND(I308*H308, 2)</f>
        <v>0</v>
      </c>
      <c r="M308" s="6">
        <f>ROUND(H308*ROUND(J308, 2), 2)</f>
        <v>0</v>
      </c>
      <c r="N308" s="11">
        <f>L308+M308</f>
        <v>0</v>
      </c>
    </row>
    <row r="309" spans="1:14" ht="18" outlineLevel="1" x14ac:dyDescent="0.3">
      <c r="A309" s="24" t="s">
        <v>623</v>
      </c>
      <c r="B309" s="17"/>
      <c r="C309" s="21" t="s">
        <v>42</v>
      </c>
      <c r="D309" s="19"/>
      <c r="E309" s="19"/>
      <c r="F309" s="22" t="s">
        <v>40</v>
      </c>
      <c r="G309" s="23">
        <v>1</v>
      </c>
      <c r="H309" s="57">
        <v>8.39</v>
      </c>
      <c r="I309" s="58"/>
      <c r="J309" s="4"/>
      <c r="K309" s="4"/>
      <c r="L309" s="8">
        <f>ROUND(ROUND(I309, 2)*H309, 2)</f>
        <v>0</v>
      </c>
      <c r="M309" s="4"/>
      <c r="N309" s="12"/>
    </row>
    <row r="310" spans="1:14" ht="36" outlineLevel="1" x14ac:dyDescent="0.3">
      <c r="A310" s="24" t="s">
        <v>624</v>
      </c>
      <c r="B310" s="17" t="s">
        <v>622</v>
      </c>
      <c r="C310" s="18" t="s">
        <v>38</v>
      </c>
      <c r="D310" s="19"/>
      <c r="E310" s="19"/>
      <c r="F310" s="19" t="s">
        <v>40</v>
      </c>
      <c r="G310" s="20">
        <v>1</v>
      </c>
      <c r="H310" s="55">
        <v>4.66</v>
      </c>
      <c r="I310" s="56">
        <f>IFERROR(ROUND(SUM(L311)/H310, 2),0)</f>
        <v>0</v>
      </c>
      <c r="J310" s="7"/>
      <c r="K310" s="6">
        <f>I310+ROUND(J310, 2)</f>
        <v>0</v>
      </c>
      <c r="L310" s="6">
        <f>ROUND(I310*H310, 2)</f>
        <v>0</v>
      </c>
      <c r="M310" s="6">
        <f>ROUND(H310*ROUND(J310, 2), 2)</f>
        <v>0</v>
      </c>
      <c r="N310" s="11">
        <f>L310+M310</f>
        <v>0</v>
      </c>
    </row>
    <row r="311" spans="1:14" ht="18" outlineLevel="1" x14ac:dyDescent="0.3">
      <c r="A311" s="24" t="s">
        <v>625</v>
      </c>
      <c r="B311" s="17"/>
      <c r="C311" s="21" t="s">
        <v>42</v>
      </c>
      <c r="D311" s="19"/>
      <c r="E311" s="19"/>
      <c r="F311" s="22" t="s">
        <v>40</v>
      </c>
      <c r="G311" s="23">
        <v>1</v>
      </c>
      <c r="H311" s="57">
        <v>4.66</v>
      </c>
      <c r="I311" s="58"/>
      <c r="J311" s="4"/>
      <c r="K311" s="4"/>
      <c r="L311" s="8">
        <f>ROUND(ROUND(I311, 2)*H311, 2)</f>
        <v>0</v>
      </c>
      <c r="M311" s="4"/>
      <c r="N311" s="12"/>
    </row>
    <row r="312" spans="1:14" ht="18" outlineLevel="1" x14ac:dyDescent="0.3">
      <c r="A312" s="24" t="s">
        <v>626</v>
      </c>
      <c r="B312" s="17" t="s">
        <v>627</v>
      </c>
      <c r="C312" s="18" t="s">
        <v>628</v>
      </c>
      <c r="D312" s="19"/>
      <c r="E312" s="19"/>
      <c r="F312" s="19" t="s">
        <v>119</v>
      </c>
      <c r="G312" s="20">
        <v>1</v>
      </c>
      <c r="H312" s="55">
        <v>209.7</v>
      </c>
      <c r="I312" s="56">
        <f>IFERROR(ROUND(SUM(L313,L314,L315)/H312, 2),0)</f>
        <v>0</v>
      </c>
      <c r="J312" s="7"/>
      <c r="K312" s="6">
        <f>I312+ROUND(J312, 2)</f>
        <v>0</v>
      </c>
      <c r="L312" s="6">
        <f>ROUND(I312*H312, 2)</f>
        <v>0</v>
      </c>
      <c r="M312" s="6">
        <f>ROUND(H312*ROUND(J312, 2), 2)</f>
        <v>0</v>
      </c>
      <c r="N312" s="11">
        <f>L312+M312</f>
        <v>0</v>
      </c>
    </row>
    <row r="313" spans="1:14" ht="90" outlineLevel="1" x14ac:dyDescent="0.3">
      <c r="A313" s="24" t="s">
        <v>629</v>
      </c>
      <c r="B313" s="17"/>
      <c r="C313" s="21" t="s">
        <v>630</v>
      </c>
      <c r="D313" s="19"/>
      <c r="E313" s="19" t="s">
        <v>631</v>
      </c>
      <c r="F313" s="22" t="s">
        <v>119</v>
      </c>
      <c r="G313" s="23">
        <v>1</v>
      </c>
      <c r="H313" s="57">
        <v>51.48</v>
      </c>
      <c r="I313" s="58"/>
      <c r="J313" s="4"/>
      <c r="K313" s="4"/>
      <c r="L313" s="8">
        <f>ROUND(ROUND(I313, 2)*H313, 2)</f>
        <v>0</v>
      </c>
      <c r="M313" s="4"/>
      <c r="N313" s="12"/>
    </row>
    <row r="314" spans="1:14" ht="72" outlineLevel="1" x14ac:dyDescent="0.3">
      <c r="A314" s="24" t="s">
        <v>632</v>
      </c>
      <c r="B314" s="17"/>
      <c r="C314" s="21" t="s">
        <v>633</v>
      </c>
      <c r="D314" s="19"/>
      <c r="E314" s="19" t="s">
        <v>634</v>
      </c>
      <c r="F314" s="22" t="s">
        <v>119</v>
      </c>
      <c r="G314" s="23">
        <v>1</v>
      </c>
      <c r="H314" s="57">
        <v>90.99</v>
      </c>
      <c r="I314" s="58"/>
      <c r="J314" s="4"/>
      <c r="K314" s="4"/>
      <c r="L314" s="8">
        <f>ROUND(ROUND(I314, 2)*H314, 2)</f>
        <v>0</v>
      </c>
      <c r="M314" s="4"/>
      <c r="N314" s="12"/>
    </row>
    <row r="315" spans="1:14" ht="54" outlineLevel="1" x14ac:dyDescent="0.3">
      <c r="A315" s="24" t="s">
        <v>635</v>
      </c>
      <c r="B315" s="17"/>
      <c r="C315" s="21" t="s">
        <v>636</v>
      </c>
      <c r="D315" s="19"/>
      <c r="E315" s="19" t="s">
        <v>637</v>
      </c>
      <c r="F315" s="22" t="s">
        <v>119</v>
      </c>
      <c r="G315" s="23">
        <v>1</v>
      </c>
      <c r="H315" s="57">
        <v>67.23</v>
      </c>
      <c r="I315" s="58"/>
      <c r="J315" s="4"/>
      <c r="K315" s="4"/>
      <c r="L315" s="8">
        <f>ROUND(ROUND(I315, 2)*H315, 2)</f>
        <v>0</v>
      </c>
      <c r="M315" s="4"/>
      <c r="N315" s="12"/>
    </row>
    <row r="316" spans="1:14" ht="20.399999999999999" outlineLevel="1" x14ac:dyDescent="0.3">
      <c r="A316" s="24" t="s">
        <v>394</v>
      </c>
      <c r="B316" s="17" t="s">
        <v>638</v>
      </c>
      <c r="C316" s="88" t="s">
        <v>639</v>
      </c>
      <c r="D316" s="88"/>
      <c r="E316" s="88"/>
      <c r="F316" s="88"/>
      <c r="G316" s="88"/>
      <c r="H316" s="89"/>
      <c r="I316" s="54"/>
      <c r="J316" s="4"/>
      <c r="K316" s="4"/>
      <c r="L316" s="5">
        <f>SUM(L317,L323)</f>
        <v>351531.18</v>
      </c>
      <c r="M316" s="5">
        <f>SUM(M317,M323)</f>
        <v>0</v>
      </c>
      <c r="N316" s="10">
        <f>SUM(N317,N323)</f>
        <v>351531.18</v>
      </c>
    </row>
    <row r="317" spans="1:14" ht="20.399999999999999" outlineLevel="1" x14ac:dyDescent="0.3">
      <c r="A317" s="24" t="s">
        <v>397</v>
      </c>
      <c r="B317" s="17" t="s">
        <v>640</v>
      </c>
      <c r="C317" s="88" t="s">
        <v>641</v>
      </c>
      <c r="D317" s="88"/>
      <c r="E317" s="88"/>
      <c r="F317" s="88"/>
      <c r="G317" s="88"/>
      <c r="H317" s="89"/>
      <c r="I317" s="54"/>
      <c r="J317" s="4"/>
      <c r="K317" s="4"/>
      <c r="L317" s="5">
        <f t="shared" ref="L317:N318" si="9">SUM(L318)</f>
        <v>0</v>
      </c>
      <c r="M317" s="5">
        <f t="shared" si="9"/>
        <v>0</v>
      </c>
      <c r="N317" s="10">
        <f t="shared" si="9"/>
        <v>0</v>
      </c>
    </row>
    <row r="318" spans="1:14" ht="20.399999999999999" outlineLevel="1" x14ac:dyDescent="0.3">
      <c r="A318" s="24" t="s">
        <v>642</v>
      </c>
      <c r="B318" s="17" t="s">
        <v>643</v>
      </c>
      <c r="C318" s="88" t="s">
        <v>644</v>
      </c>
      <c r="D318" s="88"/>
      <c r="E318" s="88"/>
      <c r="F318" s="88"/>
      <c r="G318" s="88"/>
      <c r="H318" s="89"/>
      <c r="I318" s="54"/>
      <c r="J318" s="4"/>
      <c r="K318" s="4"/>
      <c r="L318" s="5">
        <f t="shared" si="9"/>
        <v>0</v>
      </c>
      <c r="M318" s="5">
        <f t="shared" si="9"/>
        <v>0</v>
      </c>
      <c r="N318" s="10">
        <f t="shared" si="9"/>
        <v>0</v>
      </c>
    </row>
    <row r="319" spans="1:14" ht="90" outlineLevel="1" x14ac:dyDescent="0.3">
      <c r="A319" s="24" t="s">
        <v>645</v>
      </c>
      <c r="B319" s="17" t="s">
        <v>646</v>
      </c>
      <c r="C319" s="18" t="s">
        <v>647</v>
      </c>
      <c r="D319" s="19"/>
      <c r="E319" s="19"/>
      <c r="F319" s="19" t="s">
        <v>40</v>
      </c>
      <c r="G319" s="20">
        <v>1</v>
      </c>
      <c r="H319" s="55">
        <v>4</v>
      </c>
      <c r="I319" s="56">
        <f>IFERROR(ROUND(SUM(L320,L321,L322)/H319, 2),0)</f>
        <v>0</v>
      </c>
      <c r="J319" s="7"/>
      <c r="K319" s="6">
        <f>I319+ROUND(J319, 2)</f>
        <v>0</v>
      </c>
      <c r="L319" s="6">
        <f>ROUND(I319*H319, 2)</f>
        <v>0</v>
      </c>
      <c r="M319" s="6">
        <f>ROUND(H319*ROUND(J319, 2), 2)</f>
        <v>0</v>
      </c>
      <c r="N319" s="11">
        <f>L319+M319</f>
        <v>0</v>
      </c>
    </row>
    <row r="320" spans="1:14" ht="18" outlineLevel="1" x14ac:dyDescent="0.3">
      <c r="A320" s="24" t="s">
        <v>648</v>
      </c>
      <c r="B320" s="17"/>
      <c r="C320" s="21" t="s">
        <v>649</v>
      </c>
      <c r="D320" s="19"/>
      <c r="E320" s="19"/>
      <c r="F320" s="22" t="s">
        <v>319</v>
      </c>
      <c r="G320" s="23">
        <v>1</v>
      </c>
      <c r="H320" s="57">
        <v>7</v>
      </c>
      <c r="I320" s="58"/>
      <c r="J320" s="4"/>
      <c r="K320" s="4"/>
      <c r="L320" s="8">
        <f>ROUND(ROUND(I320, 2)*H320, 2)</f>
        <v>0</v>
      </c>
      <c r="M320" s="4"/>
      <c r="N320" s="12"/>
    </row>
    <row r="321" spans="1:14" ht="36" outlineLevel="1" x14ac:dyDescent="0.3">
      <c r="A321" s="24" t="s">
        <v>650</v>
      </c>
      <c r="B321" s="17"/>
      <c r="C321" s="21" t="s">
        <v>651</v>
      </c>
      <c r="D321" s="19"/>
      <c r="E321" s="19"/>
      <c r="F321" s="22" t="s">
        <v>319</v>
      </c>
      <c r="G321" s="23">
        <v>1</v>
      </c>
      <c r="H321" s="57">
        <v>7</v>
      </c>
      <c r="I321" s="58"/>
      <c r="J321" s="4"/>
      <c r="K321" s="4"/>
      <c r="L321" s="8">
        <f>ROUND(ROUND(I321, 2)*H321, 2)</f>
        <v>0</v>
      </c>
      <c r="M321" s="4"/>
      <c r="N321" s="12"/>
    </row>
    <row r="322" spans="1:14" ht="18" outlineLevel="1" x14ac:dyDescent="0.3">
      <c r="A322" s="24" t="s">
        <v>652</v>
      </c>
      <c r="B322" s="17"/>
      <c r="C322" s="21" t="s">
        <v>653</v>
      </c>
      <c r="D322" s="19"/>
      <c r="E322" s="19"/>
      <c r="F322" s="22" t="s">
        <v>319</v>
      </c>
      <c r="G322" s="23">
        <v>1</v>
      </c>
      <c r="H322" s="57">
        <v>7</v>
      </c>
      <c r="I322" s="58"/>
      <c r="J322" s="4"/>
      <c r="K322" s="4"/>
      <c r="L322" s="8">
        <f>ROUND(ROUND(I322, 2)*H322, 2)</f>
        <v>0</v>
      </c>
      <c r="M322" s="4"/>
      <c r="N322" s="12"/>
    </row>
    <row r="323" spans="1:14" ht="20.399999999999999" outlineLevel="1" x14ac:dyDescent="0.3">
      <c r="A323" s="24" t="s">
        <v>402</v>
      </c>
      <c r="B323" s="17" t="s">
        <v>654</v>
      </c>
      <c r="C323" s="88" t="s">
        <v>655</v>
      </c>
      <c r="D323" s="88"/>
      <c r="E323" s="88"/>
      <c r="F323" s="88"/>
      <c r="G323" s="88"/>
      <c r="H323" s="89"/>
      <c r="I323" s="54"/>
      <c r="J323" s="4"/>
      <c r="K323" s="4"/>
      <c r="L323" s="5">
        <f>SUM(L324)</f>
        <v>351531.18</v>
      </c>
      <c r="M323" s="5">
        <f>SUM(M324)</f>
        <v>0</v>
      </c>
      <c r="N323" s="10">
        <f>SUM(N324)</f>
        <v>351531.18</v>
      </c>
    </row>
    <row r="324" spans="1:14" ht="20.399999999999999" outlineLevel="1" x14ac:dyDescent="0.3">
      <c r="A324" s="24" t="s">
        <v>656</v>
      </c>
      <c r="B324" s="17" t="s">
        <v>657</v>
      </c>
      <c r="C324" s="88" t="s">
        <v>658</v>
      </c>
      <c r="D324" s="88"/>
      <c r="E324" s="88"/>
      <c r="F324" s="88"/>
      <c r="G324" s="88"/>
      <c r="H324" s="89"/>
      <c r="I324" s="54"/>
      <c r="J324" s="4"/>
      <c r="K324" s="4"/>
      <c r="L324" s="5">
        <f>SUM(L325,L327)</f>
        <v>351531.18</v>
      </c>
      <c r="M324" s="5">
        <f>SUM(M325,M327)</f>
        <v>0</v>
      </c>
      <c r="N324" s="10">
        <f>SUM(N325,N327)</f>
        <v>351531.18</v>
      </c>
    </row>
    <row r="325" spans="1:14" ht="54" outlineLevel="1" x14ac:dyDescent="0.3">
      <c r="A325" s="24" t="s">
        <v>659</v>
      </c>
      <c r="B325" s="17" t="s">
        <v>660</v>
      </c>
      <c r="C325" s="18" t="s">
        <v>661</v>
      </c>
      <c r="D325" s="19"/>
      <c r="E325" s="19" t="s">
        <v>662</v>
      </c>
      <c r="F325" s="19" t="s">
        <v>314</v>
      </c>
      <c r="G325" s="20">
        <v>1</v>
      </c>
      <c r="H325" s="55">
        <v>45.5</v>
      </c>
      <c r="I325" s="56">
        <f>IFERROR(ROUND(SUM(L326)/H325, 2),0)</f>
        <v>7725.96</v>
      </c>
      <c r="J325" s="7"/>
      <c r="K325" s="6">
        <f>I325+ROUND(J325, 2)</f>
        <v>7725.96</v>
      </c>
      <c r="L325" s="6">
        <f>ROUND(I325*H325, 2)</f>
        <v>351531.18</v>
      </c>
      <c r="M325" s="6">
        <f>ROUND(H325*ROUND(J325, 2), 2)</f>
        <v>0</v>
      </c>
      <c r="N325" s="11">
        <f>L325+M325</f>
        <v>351531.18</v>
      </c>
    </row>
    <row r="326" spans="1:14" ht="54" outlineLevel="1" x14ac:dyDescent="0.3">
      <c r="A326" s="24" t="s">
        <v>663</v>
      </c>
      <c r="B326" s="17"/>
      <c r="C326" s="69" t="s">
        <v>664</v>
      </c>
      <c r="D326" s="19"/>
      <c r="E326" s="19"/>
      <c r="F326" s="22" t="s">
        <v>314</v>
      </c>
      <c r="G326" s="23">
        <v>1</v>
      </c>
      <c r="H326" s="57">
        <v>45.5</v>
      </c>
      <c r="I326" s="70">
        <v>7725.96</v>
      </c>
      <c r="J326" s="4"/>
      <c r="K326" s="4"/>
      <c r="L326" s="8">
        <f>ROUND(ROUND(I326, 2)*H326, 2)</f>
        <v>351531.18</v>
      </c>
      <c r="M326" s="4"/>
      <c r="N326" s="12"/>
    </row>
    <row r="327" spans="1:14" ht="54" outlineLevel="1" x14ac:dyDescent="0.3">
      <c r="A327" s="24" t="s">
        <v>665</v>
      </c>
      <c r="B327" s="17" t="s">
        <v>666</v>
      </c>
      <c r="C327" s="18" t="s">
        <v>667</v>
      </c>
      <c r="D327" s="19"/>
      <c r="E327" s="19" t="s">
        <v>668</v>
      </c>
      <c r="F327" s="19" t="s">
        <v>314</v>
      </c>
      <c r="G327" s="20">
        <v>1</v>
      </c>
      <c r="H327" s="55">
        <v>45.5</v>
      </c>
      <c r="I327" s="56">
        <f>IFERROR(ROUND(SUM(L328)/H327, 2),0)</f>
        <v>0</v>
      </c>
      <c r="J327" s="7"/>
      <c r="K327" s="6">
        <f>I327+ROUND(J327, 2)</f>
        <v>0</v>
      </c>
      <c r="L327" s="6">
        <f>ROUND(I327*H327, 2)</f>
        <v>0</v>
      </c>
      <c r="M327" s="6">
        <f>ROUND(H327*ROUND(J327, 2), 2)</f>
        <v>0</v>
      </c>
      <c r="N327" s="11">
        <f>L327+M327</f>
        <v>0</v>
      </c>
    </row>
    <row r="328" spans="1:14" ht="18" outlineLevel="1" x14ac:dyDescent="0.3">
      <c r="A328" s="24" t="s">
        <v>669</v>
      </c>
      <c r="B328" s="17"/>
      <c r="C328" s="21" t="s">
        <v>670</v>
      </c>
      <c r="D328" s="19"/>
      <c r="E328" s="19"/>
      <c r="F328" s="22" t="s">
        <v>314</v>
      </c>
      <c r="G328" s="23">
        <v>1</v>
      </c>
      <c r="H328" s="57">
        <v>45.5</v>
      </c>
      <c r="I328" s="58"/>
      <c r="J328" s="4"/>
      <c r="K328" s="4"/>
      <c r="L328" s="8">
        <f>ROUND(ROUND(I328, 2)*H328, 2)</f>
        <v>0</v>
      </c>
      <c r="M328" s="4"/>
      <c r="N328" s="12"/>
    </row>
    <row r="329" spans="1:14" ht="20.399999999999999" outlineLevel="1" x14ac:dyDescent="0.3">
      <c r="A329" s="24" t="s">
        <v>671</v>
      </c>
      <c r="B329" s="17" t="s">
        <v>22</v>
      </c>
      <c r="C329" s="88" t="s">
        <v>23</v>
      </c>
      <c r="D329" s="88"/>
      <c r="E329" s="88"/>
      <c r="F329" s="88"/>
      <c r="G329" s="88"/>
      <c r="H329" s="89"/>
      <c r="I329" s="54"/>
      <c r="J329" s="4"/>
      <c r="K329" s="4"/>
      <c r="L329" s="5">
        <f>SUM(L330,L564,L606,L614)</f>
        <v>4050223.11</v>
      </c>
      <c r="M329" s="5">
        <f>SUM(M330,M564,M606,M614)</f>
        <v>0</v>
      </c>
      <c r="N329" s="10">
        <f>SUM(N330,N564,N606,N614)</f>
        <v>4050223.11</v>
      </c>
    </row>
    <row r="330" spans="1:14" ht="20.399999999999999" outlineLevel="1" x14ac:dyDescent="0.3">
      <c r="A330" s="24" t="s">
        <v>672</v>
      </c>
      <c r="B330" s="17" t="s">
        <v>25</v>
      </c>
      <c r="C330" s="88" t="s">
        <v>26</v>
      </c>
      <c r="D330" s="88"/>
      <c r="E330" s="88"/>
      <c r="F330" s="88"/>
      <c r="G330" s="88"/>
      <c r="H330" s="89"/>
      <c r="I330" s="54"/>
      <c r="J330" s="4"/>
      <c r="K330" s="4"/>
      <c r="L330" s="5">
        <f>SUM(L331,L537)</f>
        <v>3895053.03</v>
      </c>
      <c r="M330" s="5">
        <f>SUM(M331,M537)</f>
        <v>0</v>
      </c>
      <c r="N330" s="10">
        <f>SUM(N331,N537)</f>
        <v>3895053.03</v>
      </c>
    </row>
    <row r="331" spans="1:14" ht="20.399999999999999" outlineLevel="1" x14ac:dyDescent="0.3">
      <c r="A331" s="24" t="s">
        <v>673</v>
      </c>
      <c r="B331" s="17" t="s">
        <v>28</v>
      </c>
      <c r="C331" s="88" t="s">
        <v>29</v>
      </c>
      <c r="D331" s="88"/>
      <c r="E331" s="88"/>
      <c r="F331" s="88"/>
      <c r="G331" s="88"/>
      <c r="H331" s="89"/>
      <c r="I331" s="54"/>
      <c r="J331" s="4"/>
      <c r="K331" s="4"/>
      <c r="L331" s="5">
        <f>SUM(L332,L358,L384,L404,L416,L434,L455,L462,L469,L486,L503,L520)</f>
        <v>3341389.03</v>
      </c>
      <c r="M331" s="5">
        <f>SUM(M332,M358,M384,M404,M416,M434,M455,M462,M469,M486,M503,M520)</f>
        <v>0</v>
      </c>
      <c r="N331" s="10">
        <f>SUM(N332,N358,N384,N404,N416,N434,N455,N462,N469,N486,N503,N520)</f>
        <v>3341389.03</v>
      </c>
    </row>
    <row r="332" spans="1:14" ht="20.399999999999999" outlineLevel="1" x14ac:dyDescent="0.3">
      <c r="A332" s="24" t="s">
        <v>674</v>
      </c>
      <c r="B332" s="17" t="s">
        <v>31</v>
      </c>
      <c r="C332" s="88" t="s">
        <v>32</v>
      </c>
      <c r="D332" s="88"/>
      <c r="E332" s="88"/>
      <c r="F332" s="88"/>
      <c r="G332" s="88"/>
      <c r="H332" s="89"/>
      <c r="I332" s="54"/>
      <c r="J332" s="4"/>
      <c r="K332" s="4"/>
      <c r="L332" s="5">
        <f>SUM(L333,L345)</f>
        <v>0</v>
      </c>
      <c r="M332" s="5">
        <f>SUM(M333,M345)</f>
        <v>0</v>
      </c>
      <c r="N332" s="10">
        <f>SUM(N333,N345)</f>
        <v>0</v>
      </c>
    </row>
    <row r="333" spans="1:14" ht="20.399999999999999" outlineLevel="1" x14ac:dyDescent="0.3">
      <c r="A333" s="24" t="s">
        <v>675</v>
      </c>
      <c r="B333" s="17" t="s">
        <v>34</v>
      </c>
      <c r="C333" s="88" t="s">
        <v>35</v>
      </c>
      <c r="D333" s="88"/>
      <c r="E333" s="88"/>
      <c r="F333" s="88"/>
      <c r="G333" s="88"/>
      <c r="H333" s="89"/>
      <c r="I333" s="54"/>
      <c r="J333" s="4"/>
      <c r="K333" s="4"/>
      <c r="L333" s="5">
        <f>SUM(L334,L337,L340,L343,L344)</f>
        <v>0</v>
      </c>
      <c r="M333" s="5">
        <f>SUM(M334,M337,M340,M343,M344)</f>
        <v>0</v>
      </c>
      <c r="N333" s="10">
        <f>SUM(N334,N337,N340,N343,N344)</f>
        <v>0</v>
      </c>
    </row>
    <row r="334" spans="1:14" ht="36" outlineLevel="1" x14ac:dyDescent="0.3">
      <c r="A334" s="24" t="s">
        <v>676</v>
      </c>
      <c r="B334" s="17" t="s">
        <v>158</v>
      </c>
      <c r="C334" s="18" t="s">
        <v>159</v>
      </c>
      <c r="D334" s="19"/>
      <c r="E334" s="19"/>
      <c r="F334" s="19" t="s">
        <v>119</v>
      </c>
      <c r="G334" s="20">
        <v>1</v>
      </c>
      <c r="H334" s="55">
        <v>350</v>
      </c>
      <c r="I334" s="56">
        <f>IFERROR(ROUND(SUM(L335,L336)/H334, 2),0)</f>
        <v>0</v>
      </c>
      <c r="J334" s="7"/>
      <c r="K334" s="6">
        <f>I334+ROUND(J334, 2)</f>
        <v>0</v>
      </c>
      <c r="L334" s="6">
        <f>ROUND(I334*H334, 2)</f>
        <v>0</v>
      </c>
      <c r="M334" s="6">
        <f>ROUND(H334*ROUND(J334, 2), 2)</f>
        <v>0</v>
      </c>
      <c r="N334" s="11">
        <f>L334+M334</f>
        <v>0</v>
      </c>
    </row>
    <row r="335" spans="1:14" ht="36" outlineLevel="1" x14ac:dyDescent="0.3">
      <c r="A335" s="24" t="s">
        <v>677</v>
      </c>
      <c r="B335" s="17"/>
      <c r="C335" s="21" t="s">
        <v>678</v>
      </c>
      <c r="D335" s="19"/>
      <c r="E335" s="19"/>
      <c r="F335" s="22" t="s">
        <v>119</v>
      </c>
      <c r="G335" s="23">
        <v>1.1000000000000001</v>
      </c>
      <c r="H335" s="57">
        <v>385</v>
      </c>
      <c r="I335" s="58"/>
      <c r="J335" s="4"/>
      <c r="K335" s="4"/>
      <c r="L335" s="8">
        <f>ROUND(ROUND(I335, 2)*H335, 2)</f>
        <v>0</v>
      </c>
      <c r="M335" s="4"/>
      <c r="N335" s="12"/>
    </row>
    <row r="336" spans="1:14" ht="18" outlineLevel="1" x14ac:dyDescent="0.3">
      <c r="A336" s="24" t="s">
        <v>679</v>
      </c>
      <c r="B336" s="17"/>
      <c r="C336" s="21" t="s">
        <v>161</v>
      </c>
      <c r="D336" s="19"/>
      <c r="E336" s="19"/>
      <c r="F336" s="22" t="s">
        <v>119</v>
      </c>
      <c r="G336" s="23">
        <v>1</v>
      </c>
      <c r="H336" s="57">
        <v>350</v>
      </c>
      <c r="I336" s="58"/>
      <c r="J336" s="4"/>
      <c r="K336" s="4"/>
      <c r="L336" s="8">
        <f>ROUND(ROUND(I336, 2)*H336, 2)</f>
        <v>0</v>
      </c>
      <c r="M336" s="4"/>
      <c r="N336" s="12"/>
    </row>
    <row r="337" spans="1:14" ht="36" outlineLevel="1" x14ac:dyDescent="0.3">
      <c r="A337" s="24" t="s">
        <v>680</v>
      </c>
      <c r="B337" s="17" t="s">
        <v>158</v>
      </c>
      <c r="C337" s="18" t="s">
        <v>159</v>
      </c>
      <c r="D337" s="19"/>
      <c r="E337" s="19"/>
      <c r="F337" s="19" t="s">
        <v>119</v>
      </c>
      <c r="G337" s="20">
        <v>1</v>
      </c>
      <c r="H337" s="55">
        <v>342</v>
      </c>
      <c r="I337" s="56">
        <f>IFERROR(ROUND(SUM(L338,L339)/H337, 2),0)</f>
        <v>0</v>
      </c>
      <c r="J337" s="7"/>
      <c r="K337" s="6">
        <f>I337+ROUND(J337, 2)</f>
        <v>0</v>
      </c>
      <c r="L337" s="6">
        <f>ROUND(I337*H337, 2)</f>
        <v>0</v>
      </c>
      <c r="M337" s="6">
        <f>ROUND(H337*ROUND(J337, 2), 2)</f>
        <v>0</v>
      </c>
      <c r="N337" s="11">
        <f>L337+M337</f>
        <v>0</v>
      </c>
    </row>
    <row r="338" spans="1:14" ht="36" outlineLevel="1" x14ac:dyDescent="0.3">
      <c r="A338" s="24" t="s">
        <v>681</v>
      </c>
      <c r="B338" s="17"/>
      <c r="C338" s="21" t="s">
        <v>678</v>
      </c>
      <c r="D338" s="19"/>
      <c r="E338" s="19"/>
      <c r="F338" s="22" t="s">
        <v>119</v>
      </c>
      <c r="G338" s="23">
        <v>1.1000000000000001</v>
      </c>
      <c r="H338" s="57">
        <v>376.2</v>
      </c>
      <c r="I338" s="58"/>
      <c r="J338" s="4"/>
      <c r="K338" s="4"/>
      <c r="L338" s="8">
        <f>ROUND(ROUND(I338, 2)*H338, 2)</f>
        <v>0</v>
      </c>
      <c r="M338" s="4"/>
      <c r="N338" s="12"/>
    </row>
    <row r="339" spans="1:14" ht="18" outlineLevel="1" x14ac:dyDescent="0.3">
      <c r="A339" s="24" t="s">
        <v>682</v>
      </c>
      <c r="B339" s="17"/>
      <c r="C339" s="21" t="s">
        <v>161</v>
      </c>
      <c r="D339" s="19"/>
      <c r="E339" s="19"/>
      <c r="F339" s="22" t="s">
        <v>119</v>
      </c>
      <c r="G339" s="23">
        <v>1</v>
      </c>
      <c r="H339" s="57">
        <v>342</v>
      </c>
      <c r="I339" s="58"/>
      <c r="J339" s="4"/>
      <c r="K339" s="4"/>
      <c r="L339" s="8">
        <f>ROUND(ROUND(I339, 2)*H339, 2)</f>
        <v>0</v>
      </c>
      <c r="M339" s="4"/>
      <c r="N339" s="12"/>
    </row>
    <row r="340" spans="1:14" ht="36" outlineLevel="1" x14ac:dyDescent="0.3">
      <c r="A340" s="24" t="s">
        <v>683</v>
      </c>
      <c r="B340" s="17" t="s">
        <v>158</v>
      </c>
      <c r="C340" s="18" t="s">
        <v>159</v>
      </c>
      <c r="D340" s="19"/>
      <c r="E340" s="19"/>
      <c r="F340" s="19" t="s">
        <v>119</v>
      </c>
      <c r="G340" s="20">
        <v>1</v>
      </c>
      <c r="H340" s="55">
        <v>8108</v>
      </c>
      <c r="I340" s="56">
        <f>IFERROR(ROUND(SUM(L341,L342)/H340, 2),0)</f>
        <v>0</v>
      </c>
      <c r="J340" s="7"/>
      <c r="K340" s="6">
        <f>I340+ROUND(J340, 2)</f>
        <v>0</v>
      </c>
      <c r="L340" s="6">
        <f>ROUND(I340*H340, 2)</f>
        <v>0</v>
      </c>
      <c r="M340" s="6">
        <f>ROUND(H340*ROUND(J340, 2), 2)</f>
        <v>0</v>
      </c>
      <c r="N340" s="11">
        <f>L340+M340</f>
        <v>0</v>
      </c>
    </row>
    <row r="341" spans="1:14" ht="36" outlineLevel="1" x14ac:dyDescent="0.3">
      <c r="A341" s="24" t="s">
        <v>684</v>
      </c>
      <c r="B341" s="17"/>
      <c r="C341" s="21" t="s">
        <v>678</v>
      </c>
      <c r="D341" s="19"/>
      <c r="E341" s="19"/>
      <c r="F341" s="22" t="s">
        <v>119</v>
      </c>
      <c r="G341" s="23">
        <v>1.1000000000000001</v>
      </c>
      <c r="H341" s="57">
        <v>8918.7999999999993</v>
      </c>
      <c r="I341" s="58"/>
      <c r="J341" s="4"/>
      <c r="K341" s="4"/>
      <c r="L341" s="8">
        <f>ROUND(ROUND(I341, 2)*H341, 2)</f>
        <v>0</v>
      </c>
      <c r="M341" s="4"/>
      <c r="N341" s="12"/>
    </row>
    <row r="342" spans="1:14" ht="18" outlineLevel="1" x14ac:dyDescent="0.3">
      <c r="A342" s="24" t="s">
        <v>685</v>
      </c>
      <c r="B342" s="17"/>
      <c r="C342" s="21" t="s">
        <v>161</v>
      </c>
      <c r="D342" s="19"/>
      <c r="E342" s="19"/>
      <c r="F342" s="22" t="s">
        <v>119</v>
      </c>
      <c r="G342" s="23">
        <v>1</v>
      </c>
      <c r="H342" s="57">
        <v>8108</v>
      </c>
      <c r="I342" s="58"/>
      <c r="J342" s="4"/>
      <c r="K342" s="4"/>
      <c r="L342" s="8">
        <f>ROUND(ROUND(I342, 2)*H342, 2)</f>
        <v>0</v>
      </c>
      <c r="M342" s="4"/>
      <c r="N342" s="12"/>
    </row>
    <row r="343" spans="1:14" ht="72" outlineLevel="1" x14ac:dyDescent="0.3">
      <c r="A343" s="24" t="s">
        <v>686</v>
      </c>
      <c r="B343" s="17" t="s">
        <v>174</v>
      </c>
      <c r="C343" s="18" t="s">
        <v>175</v>
      </c>
      <c r="D343" s="19"/>
      <c r="E343" s="19" t="s">
        <v>687</v>
      </c>
      <c r="F343" s="19" t="s">
        <v>40</v>
      </c>
      <c r="G343" s="20">
        <v>1</v>
      </c>
      <c r="H343" s="55">
        <v>1.08</v>
      </c>
      <c r="I343" s="56">
        <v>0</v>
      </c>
      <c r="J343" s="7"/>
      <c r="K343" s="6">
        <f>I343+ROUND(J343, 2)</f>
        <v>0</v>
      </c>
      <c r="L343" s="6">
        <v>0</v>
      </c>
      <c r="M343" s="6">
        <f>ROUND(H343*ROUND(J343, 2), 2)</f>
        <v>0</v>
      </c>
      <c r="N343" s="11">
        <f>L343+M343</f>
        <v>0</v>
      </c>
    </row>
    <row r="344" spans="1:14" ht="72" outlineLevel="1" x14ac:dyDescent="0.3">
      <c r="A344" s="24" t="s">
        <v>688</v>
      </c>
      <c r="B344" s="17" t="s">
        <v>174</v>
      </c>
      <c r="C344" s="18" t="s">
        <v>175</v>
      </c>
      <c r="D344" s="19"/>
      <c r="E344" s="19" t="s">
        <v>689</v>
      </c>
      <c r="F344" s="19" t="s">
        <v>40</v>
      </c>
      <c r="G344" s="20">
        <v>1</v>
      </c>
      <c r="H344" s="55">
        <v>30.72</v>
      </c>
      <c r="I344" s="56">
        <v>0</v>
      </c>
      <c r="J344" s="7"/>
      <c r="K344" s="6">
        <f>I344+ROUND(J344, 2)</f>
        <v>0</v>
      </c>
      <c r="L344" s="6">
        <v>0</v>
      </c>
      <c r="M344" s="6">
        <f>ROUND(H344*ROUND(J344, 2), 2)</f>
        <v>0</v>
      </c>
      <c r="N344" s="11">
        <f>L344+M344</f>
        <v>0</v>
      </c>
    </row>
    <row r="345" spans="1:14" ht="20.399999999999999" outlineLevel="1" x14ac:dyDescent="0.3">
      <c r="A345" s="24" t="s">
        <v>690</v>
      </c>
      <c r="B345" s="17" t="s">
        <v>205</v>
      </c>
      <c r="C345" s="88" t="s">
        <v>206</v>
      </c>
      <c r="D345" s="88"/>
      <c r="E345" s="88"/>
      <c r="F345" s="88"/>
      <c r="G345" s="88"/>
      <c r="H345" s="89"/>
      <c r="I345" s="54"/>
      <c r="J345" s="4"/>
      <c r="K345" s="4"/>
      <c r="L345" s="5">
        <f>SUM(L346,L347,L348,L350,L352,L354,L356)</f>
        <v>0</v>
      </c>
      <c r="M345" s="5">
        <f>SUM(M346,M347,M348,M350,M352,M354,M356)</f>
        <v>0</v>
      </c>
      <c r="N345" s="10">
        <f>SUM(N346,N347,N348,N350,N352,N354,N356)</f>
        <v>0</v>
      </c>
    </row>
    <row r="346" spans="1:14" ht="72" outlineLevel="1" x14ac:dyDescent="0.3">
      <c r="A346" s="24" t="s">
        <v>691</v>
      </c>
      <c r="B346" s="17" t="s">
        <v>692</v>
      </c>
      <c r="C346" s="18" t="s">
        <v>693</v>
      </c>
      <c r="D346" s="19"/>
      <c r="E346" s="19" t="s">
        <v>694</v>
      </c>
      <c r="F346" s="19" t="s">
        <v>119</v>
      </c>
      <c r="G346" s="20">
        <v>1</v>
      </c>
      <c r="H346" s="55">
        <v>15</v>
      </c>
      <c r="I346" s="56">
        <v>0</v>
      </c>
      <c r="J346" s="7"/>
      <c r="K346" s="6">
        <f>I346+ROUND(J346, 2)</f>
        <v>0</v>
      </c>
      <c r="L346" s="6">
        <v>0</v>
      </c>
      <c r="M346" s="6">
        <f>ROUND(H346*ROUND(J346, 2), 2)</f>
        <v>0</v>
      </c>
      <c r="N346" s="11">
        <f>L346+M346</f>
        <v>0</v>
      </c>
    </row>
    <row r="347" spans="1:14" ht="72" outlineLevel="1" x14ac:dyDescent="0.3">
      <c r="A347" s="24" t="s">
        <v>695</v>
      </c>
      <c r="B347" s="17" t="s">
        <v>696</v>
      </c>
      <c r="C347" s="18" t="s">
        <v>697</v>
      </c>
      <c r="D347" s="19"/>
      <c r="E347" s="19" t="s">
        <v>698</v>
      </c>
      <c r="F347" s="19" t="s">
        <v>119</v>
      </c>
      <c r="G347" s="20">
        <v>1</v>
      </c>
      <c r="H347" s="55">
        <v>9</v>
      </c>
      <c r="I347" s="56">
        <v>0</v>
      </c>
      <c r="J347" s="7"/>
      <c r="K347" s="6">
        <f>I347+ROUND(J347, 2)</f>
        <v>0</v>
      </c>
      <c r="L347" s="6">
        <v>0</v>
      </c>
      <c r="M347" s="6">
        <f>ROUND(H347*ROUND(J347, 2), 2)</f>
        <v>0</v>
      </c>
      <c r="N347" s="11">
        <f>L347+M347</f>
        <v>0</v>
      </c>
    </row>
    <row r="348" spans="1:14" ht="18" outlineLevel="1" x14ac:dyDescent="0.3">
      <c r="A348" s="24" t="s">
        <v>699</v>
      </c>
      <c r="B348" s="17" t="s">
        <v>700</v>
      </c>
      <c r="C348" s="18" t="s">
        <v>701</v>
      </c>
      <c r="D348" s="19"/>
      <c r="E348" s="19"/>
      <c r="F348" s="19" t="s">
        <v>119</v>
      </c>
      <c r="G348" s="20">
        <v>1</v>
      </c>
      <c r="H348" s="55">
        <v>128</v>
      </c>
      <c r="I348" s="56">
        <f>IFERROR(ROUND(SUM(L349)/H348, 2),0)</f>
        <v>0</v>
      </c>
      <c r="J348" s="7"/>
      <c r="K348" s="6">
        <f>I348+ROUND(J348, 2)</f>
        <v>0</v>
      </c>
      <c r="L348" s="6">
        <f>ROUND(I348*H348, 2)</f>
        <v>0</v>
      </c>
      <c r="M348" s="6">
        <f>ROUND(H348*ROUND(J348, 2), 2)</f>
        <v>0</v>
      </c>
      <c r="N348" s="11">
        <f>L348+M348</f>
        <v>0</v>
      </c>
    </row>
    <row r="349" spans="1:14" ht="36" outlineLevel="1" x14ac:dyDescent="0.3">
      <c r="A349" s="24" t="s">
        <v>702</v>
      </c>
      <c r="B349" s="17"/>
      <c r="C349" s="21" t="s">
        <v>703</v>
      </c>
      <c r="D349" s="19"/>
      <c r="E349" s="19"/>
      <c r="F349" s="22" t="s">
        <v>119</v>
      </c>
      <c r="G349" s="23">
        <v>1</v>
      </c>
      <c r="H349" s="57">
        <v>128</v>
      </c>
      <c r="I349" s="58"/>
      <c r="J349" s="4"/>
      <c r="K349" s="4"/>
      <c r="L349" s="8">
        <f>ROUND(ROUND(I349, 2)*H349, 2)</f>
        <v>0</v>
      </c>
      <c r="M349" s="4"/>
      <c r="N349" s="12"/>
    </row>
    <row r="350" spans="1:14" ht="18" outlineLevel="1" x14ac:dyDescent="0.3">
      <c r="A350" s="24" t="s">
        <v>704</v>
      </c>
      <c r="B350" s="17" t="s">
        <v>700</v>
      </c>
      <c r="C350" s="18" t="s">
        <v>701</v>
      </c>
      <c r="D350" s="19"/>
      <c r="E350" s="19"/>
      <c r="F350" s="19" t="s">
        <v>119</v>
      </c>
      <c r="G350" s="20">
        <v>1</v>
      </c>
      <c r="H350" s="55">
        <v>119</v>
      </c>
      <c r="I350" s="56">
        <f>IFERROR(ROUND(SUM(L351)/H350, 2),0)</f>
        <v>0</v>
      </c>
      <c r="J350" s="7"/>
      <c r="K350" s="6">
        <f>I350+ROUND(J350, 2)</f>
        <v>0</v>
      </c>
      <c r="L350" s="6">
        <f>ROUND(I350*H350, 2)</f>
        <v>0</v>
      </c>
      <c r="M350" s="6">
        <f>ROUND(H350*ROUND(J350, 2), 2)</f>
        <v>0</v>
      </c>
      <c r="N350" s="11">
        <f>L350+M350</f>
        <v>0</v>
      </c>
    </row>
    <row r="351" spans="1:14" ht="36" outlineLevel="1" x14ac:dyDescent="0.3">
      <c r="A351" s="24" t="s">
        <v>705</v>
      </c>
      <c r="B351" s="17"/>
      <c r="C351" s="21" t="s">
        <v>703</v>
      </c>
      <c r="D351" s="19"/>
      <c r="E351" s="19"/>
      <c r="F351" s="22" t="s">
        <v>119</v>
      </c>
      <c r="G351" s="23">
        <v>1</v>
      </c>
      <c r="H351" s="57">
        <v>119</v>
      </c>
      <c r="I351" s="58"/>
      <c r="J351" s="4"/>
      <c r="K351" s="4"/>
      <c r="L351" s="8">
        <f>ROUND(ROUND(I351, 2)*H351, 2)</f>
        <v>0</v>
      </c>
      <c r="M351" s="4"/>
      <c r="N351" s="12"/>
    </row>
    <row r="352" spans="1:14" ht="18" outlineLevel="1" x14ac:dyDescent="0.3">
      <c r="A352" s="24" t="s">
        <v>706</v>
      </c>
      <c r="B352" s="17" t="s">
        <v>700</v>
      </c>
      <c r="C352" s="18" t="s">
        <v>701</v>
      </c>
      <c r="D352" s="19"/>
      <c r="E352" s="19"/>
      <c r="F352" s="19" t="s">
        <v>119</v>
      </c>
      <c r="G352" s="20">
        <v>1</v>
      </c>
      <c r="H352" s="55">
        <v>1777</v>
      </c>
      <c r="I352" s="56">
        <f>IFERROR(ROUND(SUM(L353)/H352, 2),0)</f>
        <v>0</v>
      </c>
      <c r="J352" s="7"/>
      <c r="K352" s="6">
        <f>I352+ROUND(J352, 2)</f>
        <v>0</v>
      </c>
      <c r="L352" s="6">
        <f>ROUND(I352*H352, 2)</f>
        <v>0</v>
      </c>
      <c r="M352" s="6">
        <f>ROUND(H352*ROUND(J352, 2), 2)</f>
        <v>0</v>
      </c>
      <c r="N352" s="11">
        <f>L352+M352</f>
        <v>0</v>
      </c>
    </row>
    <row r="353" spans="1:14" ht="36" outlineLevel="1" x14ac:dyDescent="0.3">
      <c r="A353" s="24" t="s">
        <v>707</v>
      </c>
      <c r="B353" s="17"/>
      <c r="C353" s="21" t="s">
        <v>703</v>
      </c>
      <c r="D353" s="19"/>
      <c r="E353" s="19"/>
      <c r="F353" s="22" t="s">
        <v>119</v>
      </c>
      <c r="G353" s="23">
        <v>1</v>
      </c>
      <c r="H353" s="57">
        <v>1777</v>
      </c>
      <c r="I353" s="58"/>
      <c r="J353" s="4"/>
      <c r="K353" s="4"/>
      <c r="L353" s="8">
        <f>ROUND(ROUND(I353, 2)*H353, 2)</f>
        <v>0</v>
      </c>
      <c r="M353" s="4"/>
      <c r="N353" s="12"/>
    </row>
    <row r="354" spans="1:14" ht="18" outlineLevel="1" x14ac:dyDescent="0.3">
      <c r="A354" s="24" t="s">
        <v>708</v>
      </c>
      <c r="B354" s="17" t="s">
        <v>709</v>
      </c>
      <c r="C354" s="18" t="s">
        <v>302</v>
      </c>
      <c r="D354" s="19"/>
      <c r="E354" s="19"/>
      <c r="F354" s="19" t="s">
        <v>119</v>
      </c>
      <c r="G354" s="20">
        <v>1</v>
      </c>
      <c r="H354" s="55">
        <v>67</v>
      </c>
      <c r="I354" s="56">
        <f>IFERROR(ROUND(SUM(L355)/H354, 2),0)</f>
        <v>0</v>
      </c>
      <c r="J354" s="7"/>
      <c r="K354" s="6">
        <f>I354+ROUND(J354, 2)</f>
        <v>0</v>
      </c>
      <c r="L354" s="6">
        <f>ROUND(I354*H354, 2)</f>
        <v>0</v>
      </c>
      <c r="M354" s="6">
        <f>ROUND(H354*ROUND(J354, 2), 2)</f>
        <v>0</v>
      </c>
      <c r="N354" s="11">
        <f>L354+M354</f>
        <v>0</v>
      </c>
    </row>
    <row r="355" spans="1:14" ht="36" outlineLevel="1" x14ac:dyDescent="0.3">
      <c r="A355" s="24" t="s">
        <v>710</v>
      </c>
      <c r="B355" s="17"/>
      <c r="C355" s="21" t="s">
        <v>304</v>
      </c>
      <c r="D355" s="19"/>
      <c r="E355" s="19"/>
      <c r="F355" s="22" t="s">
        <v>119</v>
      </c>
      <c r="G355" s="23">
        <v>1</v>
      </c>
      <c r="H355" s="57">
        <v>67</v>
      </c>
      <c r="I355" s="58"/>
      <c r="J355" s="4"/>
      <c r="K355" s="4"/>
      <c r="L355" s="8">
        <f>ROUND(ROUND(I355, 2)*H355, 2)</f>
        <v>0</v>
      </c>
      <c r="M355" s="4"/>
      <c r="N355" s="12"/>
    </row>
    <row r="356" spans="1:14" ht="18" outlineLevel="1" x14ac:dyDescent="0.3">
      <c r="A356" s="24" t="s">
        <v>711</v>
      </c>
      <c r="B356" s="17" t="s">
        <v>709</v>
      </c>
      <c r="C356" s="18" t="s">
        <v>302</v>
      </c>
      <c r="D356" s="19"/>
      <c r="E356" s="19"/>
      <c r="F356" s="19" t="s">
        <v>119</v>
      </c>
      <c r="G356" s="20">
        <v>1</v>
      </c>
      <c r="H356" s="55">
        <v>444</v>
      </c>
      <c r="I356" s="56">
        <f>IFERROR(ROUND(SUM(L357)/H356, 2),0)</f>
        <v>0</v>
      </c>
      <c r="J356" s="7"/>
      <c r="K356" s="6">
        <f>I356+ROUND(J356, 2)</f>
        <v>0</v>
      </c>
      <c r="L356" s="6">
        <f>ROUND(I356*H356, 2)</f>
        <v>0</v>
      </c>
      <c r="M356" s="6">
        <f>ROUND(H356*ROUND(J356, 2), 2)</f>
        <v>0</v>
      </c>
      <c r="N356" s="11">
        <f>L356+M356</f>
        <v>0</v>
      </c>
    </row>
    <row r="357" spans="1:14" ht="36" outlineLevel="1" x14ac:dyDescent="0.3">
      <c r="A357" s="24" t="s">
        <v>712</v>
      </c>
      <c r="B357" s="17"/>
      <c r="C357" s="21" t="s">
        <v>304</v>
      </c>
      <c r="D357" s="19"/>
      <c r="E357" s="19"/>
      <c r="F357" s="22" t="s">
        <v>119</v>
      </c>
      <c r="G357" s="23">
        <v>1</v>
      </c>
      <c r="H357" s="57">
        <v>444</v>
      </c>
      <c r="I357" s="58"/>
      <c r="J357" s="4"/>
      <c r="K357" s="4"/>
      <c r="L357" s="8">
        <f>ROUND(ROUND(I357, 2)*H357, 2)</f>
        <v>0</v>
      </c>
      <c r="M357" s="4"/>
      <c r="N357" s="12"/>
    </row>
    <row r="358" spans="1:14" ht="20.399999999999999" outlineLevel="1" x14ac:dyDescent="0.3">
      <c r="A358" s="24" t="s">
        <v>713</v>
      </c>
      <c r="B358" s="17" t="s">
        <v>714</v>
      </c>
      <c r="C358" s="88" t="s">
        <v>715</v>
      </c>
      <c r="D358" s="88"/>
      <c r="E358" s="88"/>
      <c r="F358" s="88"/>
      <c r="G358" s="88"/>
      <c r="H358" s="89"/>
      <c r="I358" s="54"/>
      <c r="J358" s="4"/>
      <c r="K358" s="4"/>
      <c r="L358" s="5">
        <f>SUM(L359,L377)</f>
        <v>0</v>
      </c>
      <c r="M358" s="5">
        <f>SUM(M359,M377)</f>
        <v>0</v>
      </c>
      <c r="N358" s="10">
        <f>SUM(N359,N377)</f>
        <v>0</v>
      </c>
    </row>
    <row r="359" spans="1:14" ht="20.399999999999999" outlineLevel="1" x14ac:dyDescent="0.3">
      <c r="A359" s="24" t="s">
        <v>716</v>
      </c>
      <c r="B359" s="17" t="s">
        <v>717</v>
      </c>
      <c r="C359" s="88" t="s">
        <v>35</v>
      </c>
      <c r="D359" s="88"/>
      <c r="E359" s="88"/>
      <c r="F359" s="88"/>
      <c r="G359" s="88"/>
      <c r="H359" s="89"/>
      <c r="I359" s="54"/>
      <c r="J359" s="4"/>
      <c r="K359" s="4"/>
      <c r="L359" s="5">
        <f>SUM(L360,L362,L365,L367,L369,L371,L373,L375)</f>
        <v>0</v>
      </c>
      <c r="M359" s="5">
        <f>SUM(M360,M362,M365,M367,M369,M371,M373,M375)</f>
        <v>0</v>
      </c>
      <c r="N359" s="10">
        <f>SUM(N360,N362,N365,N367,N369,N371,N373,N375)</f>
        <v>0</v>
      </c>
    </row>
    <row r="360" spans="1:14" ht="90" outlineLevel="1" x14ac:dyDescent="0.3">
      <c r="A360" s="24" t="s">
        <v>718</v>
      </c>
      <c r="B360" s="17" t="s">
        <v>719</v>
      </c>
      <c r="C360" s="18" t="s">
        <v>55</v>
      </c>
      <c r="D360" s="19"/>
      <c r="E360" s="19" t="s">
        <v>720</v>
      </c>
      <c r="F360" s="19" t="s">
        <v>40</v>
      </c>
      <c r="G360" s="20">
        <v>1</v>
      </c>
      <c r="H360" s="55">
        <v>147</v>
      </c>
      <c r="I360" s="56">
        <f>IFERROR(ROUND(SUM(L361)/H360, 2),0)</f>
        <v>0</v>
      </c>
      <c r="J360" s="7"/>
      <c r="K360" s="6">
        <f>I360+ROUND(J360, 2)</f>
        <v>0</v>
      </c>
      <c r="L360" s="6">
        <f>ROUND(I360*H360, 2)</f>
        <v>0</v>
      </c>
      <c r="M360" s="6">
        <f>ROUND(H360*ROUND(J360, 2), 2)</f>
        <v>0</v>
      </c>
      <c r="N360" s="11">
        <f>L360+M360</f>
        <v>0</v>
      </c>
    </row>
    <row r="361" spans="1:14" ht="18" outlineLevel="1" x14ac:dyDescent="0.3">
      <c r="A361" s="24" t="s">
        <v>721</v>
      </c>
      <c r="B361" s="17"/>
      <c r="C361" s="21" t="s">
        <v>58</v>
      </c>
      <c r="D361" s="19"/>
      <c r="E361" s="19"/>
      <c r="F361" s="22" t="s">
        <v>40</v>
      </c>
      <c r="G361" s="23">
        <v>1.1000000000000001</v>
      </c>
      <c r="H361" s="57">
        <v>161.69999999999999</v>
      </c>
      <c r="I361" s="58"/>
      <c r="J361" s="4"/>
      <c r="K361" s="4"/>
      <c r="L361" s="8">
        <f>ROUND(ROUND(I361, 2)*H361, 2)</f>
        <v>0</v>
      </c>
      <c r="M361" s="4"/>
      <c r="N361" s="12"/>
    </row>
    <row r="362" spans="1:14" ht="90" outlineLevel="1" x14ac:dyDescent="0.3">
      <c r="A362" s="24" t="s">
        <v>722</v>
      </c>
      <c r="B362" s="17" t="s">
        <v>723</v>
      </c>
      <c r="C362" s="18" t="s">
        <v>102</v>
      </c>
      <c r="D362" s="19"/>
      <c r="E362" s="19" t="s">
        <v>724</v>
      </c>
      <c r="F362" s="19" t="s">
        <v>40</v>
      </c>
      <c r="G362" s="20">
        <v>1</v>
      </c>
      <c r="H362" s="55">
        <v>80</v>
      </c>
      <c r="I362" s="56">
        <f>IFERROR(ROUND(SUM(L363,L364)/H362, 2),0)</f>
        <v>0</v>
      </c>
      <c r="J362" s="7"/>
      <c r="K362" s="6">
        <f>I362+ROUND(J362, 2)</f>
        <v>0</v>
      </c>
      <c r="L362" s="6">
        <f>ROUND(I362*H362, 2)</f>
        <v>0</v>
      </c>
      <c r="M362" s="6">
        <f>ROUND(H362*ROUND(J362, 2), 2)</f>
        <v>0</v>
      </c>
      <c r="N362" s="11">
        <f>L362+M362</f>
        <v>0</v>
      </c>
    </row>
    <row r="363" spans="1:14" ht="18" outlineLevel="1" x14ac:dyDescent="0.3">
      <c r="A363" s="24" t="s">
        <v>725</v>
      </c>
      <c r="B363" s="17"/>
      <c r="C363" s="21" t="s">
        <v>726</v>
      </c>
      <c r="D363" s="19"/>
      <c r="E363" s="19"/>
      <c r="F363" s="22" t="s">
        <v>40</v>
      </c>
      <c r="G363" s="23">
        <v>1.25</v>
      </c>
      <c r="H363" s="57">
        <v>71.25</v>
      </c>
      <c r="I363" s="58"/>
      <c r="J363" s="4"/>
      <c r="K363" s="4"/>
      <c r="L363" s="8">
        <f>ROUND(ROUND(I363, 2)*H363, 2)</f>
        <v>0</v>
      </c>
      <c r="M363" s="4"/>
      <c r="N363" s="12"/>
    </row>
    <row r="364" spans="1:14" ht="18" outlineLevel="1" x14ac:dyDescent="0.3">
      <c r="A364" s="24" t="s">
        <v>727</v>
      </c>
      <c r="B364" s="17"/>
      <c r="C364" s="21" t="s">
        <v>728</v>
      </c>
      <c r="D364" s="19"/>
      <c r="E364" s="19"/>
      <c r="F364" s="22" t="s">
        <v>40</v>
      </c>
      <c r="G364" s="23">
        <v>1.25</v>
      </c>
      <c r="H364" s="57">
        <v>8.75</v>
      </c>
      <c r="I364" s="58"/>
      <c r="J364" s="4"/>
      <c r="K364" s="4"/>
      <c r="L364" s="8">
        <f>ROUND(ROUND(I364, 2)*H364, 2)</f>
        <v>0</v>
      </c>
      <c r="M364" s="4"/>
      <c r="N364" s="12"/>
    </row>
    <row r="365" spans="1:14" ht="18" outlineLevel="1" x14ac:dyDescent="0.3">
      <c r="A365" s="24" t="s">
        <v>729</v>
      </c>
      <c r="B365" s="17" t="s">
        <v>730</v>
      </c>
      <c r="C365" s="18" t="s">
        <v>117</v>
      </c>
      <c r="D365" s="19"/>
      <c r="E365" s="19"/>
      <c r="F365" s="19" t="s">
        <v>119</v>
      </c>
      <c r="G365" s="20">
        <v>1</v>
      </c>
      <c r="H365" s="55">
        <v>310.7</v>
      </c>
      <c r="I365" s="56">
        <f>IFERROR(ROUND(SUM(L366)/H365, 2),0)</f>
        <v>0</v>
      </c>
      <c r="J365" s="7"/>
      <c r="K365" s="6">
        <f>I365+ROUND(J365, 2)</f>
        <v>0</v>
      </c>
      <c r="L365" s="6">
        <f>ROUND(I365*H365, 2)</f>
        <v>0</v>
      </c>
      <c r="M365" s="6">
        <f>ROUND(H365*ROUND(J365, 2), 2)</f>
        <v>0</v>
      </c>
      <c r="N365" s="11">
        <f>L365+M365</f>
        <v>0</v>
      </c>
    </row>
    <row r="366" spans="1:14" ht="18" outlineLevel="1" x14ac:dyDescent="0.3">
      <c r="A366" s="24" t="s">
        <v>731</v>
      </c>
      <c r="B366" s="17"/>
      <c r="C366" s="21" t="s">
        <v>121</v>
      </c>
      <c r="D366" s="19"/>
      <c r="E366" s="19"/>
      <c r="F366" s="22" t="s">
        <v>119</v>
      </c>
      <c r="G366" s="23">
        <v>1</v>
      </c>
      <c r="H366" s="57">
        <v>310.7</v>
      </c>
      <c r="I366" s="58"/>
      <c r="J366" s="4"/>
      <c r="K366" s="4"/>
      <c r="L366" s="8">
        <f>ROUND(ROUND(I366, 2)*H366, 2)</f>
        <v>0</v>
      </c>
      <c r="M366" s="4"/>
      <c r="N366" s="12"/>
    </row>
    <row r="367" spans="1:14" ht="18" outlineLevel="1" x14ac:dyDescent="0.3">
      <c r="A367" s="24" t="s">
        <v>732</v>
      </c>
      <c r="B367" s="17" t="s">
        <v>730</v>
      </c>
      <c r="C367" s="18" t="s">
        <v>117</v>
      </c>
      <c r="D367" s="19"/>
      <c r="E367" s="19"/>
      <c r="F367" s="19" t="s">
        <v>119</v>
      </c>
      <c r="G367" s="20">
        <v>1</v>
      </c>
      <c r="H367" s="55">
        <v>310.7</v>
      </c>
      <c r="I367" s="56">
        <f>IFERROR(ROUND(SUM(L368)/H367, 2),0)</f>
        <v>0</v>
      </c>
      <c r="J367" s="7"/>
      <c r="K367" s="6">
        <f>I367+ROUND(J367, 2)</f>
        <v>0</v>
      </c>
      <c r="L367" s="6">
        <f>ROUND(I367*H367, 2)</f>
        <v>0</v>
      </c>
      <c r="M367" s="6">
        <f>ROUND(H367*ROUND(J367, 2), 2)</f>
        <v>0</v>
      </c>
      <c r="N367" s="11">
        <f>L367+M367</f>
        <v>0</v>
      </c>
    </row>
    <row r="368" spans="1:14" ht="18" outlineLevel="1" x14ac:dyDescent="0.3">
      <c r="A368" s="24" t="s">
        <v>733</v>
      </c>
      <c r="B368" s="17"/>
      <c r="C368" s="21" t="s">
        <v>121</v>
      </c>
      <c r="D368" s="19"/>
      <c r="E368" s="19"/>
      <c r="F368" s="22" t="s">
        <v>119</v>
      </c>
      <c r="G368" s="23">
        <v>1</v>
      </c>
      <c r="H368" s="57">
        <v>310.7</v>
      </c>
      <c r="I368" s="58"/>
      <c r="J368" s="4"/>
      <c r="K368" s="4"/>
      <c r="L368" s="8">
        <f>ROUND(ROUND(I368, 2)*H368, 2)</f>
        <v>0</v>
      </c>
      <c r="M368" s="4"/>
      <c r="N368" s="12"/>
    </row>
    <row r="369" spans="1:14" ht="18" outlineLevel="1" x14ac:dyDescent="0.3">
      <c r="A369" s="24" t="s">
        <v>734</v>
      </c>
      <c r="B369" s="17" t="s">
        <v>730</v>
      </c>
      <c r="C369" s="18" t="s">
        <v>117</v>
      </c>
      <c r="D369" s="19"/>
      <c r="E369" s="19"/>
      <c r="F369" s="19" t="s">
        <v>119</v>
      </c>
      <c r="G369" s="20">
        <v>1</v>
      </c>
      <c r="H369" s="55">
        <v>310.7</v>
      </c>
      <c r="I369" s="56">
        <f>IFERROR(ROUND(SUM(L370)/H369, 2),0)</f>
        <v>0</v>
      </c>
      <c r="J369" s="7"/>
      <c r="K369" s="6">
        <f>I369+ROUND(J369, 2)</f>
        <v>0</v>
      </c>
      <c r="L369" s="6">
        <f>ROUND(I369*H369, 2)</f>
        <v>0</v>
      </c>
      <c r="M369" s="6">
        <f>ROUND(H369*ROUND(J369, 2), 2)</f>
        <v>0</v>
      </c>
      <c r="N369" s="11">
        <f>L369+M369</f>
        <v>0</v>
      </c>
    </row>
    <row r="370" spans="1:14" ht="18" outlineLevel="1" x14ac:dyDescent="0.3">
      <c r="A370" s="24" t="s">
        <v>735</v>
      </c>
      <c r="B370" s="17"/>
      <c r="C370" s="21" t="s">
        <v>121</v>
      </c>
      <c r="D370" s="19"/>
      <c r="E370" s="19"/>
      <c r="F370" s="22" t="s">
        <v>119</v>
      </c>
      <c r="G370" s="23">
        <v>1</v>
      </c>
      <c r="H370" s="57">
        <v>310.7</v>
      </c>
      <c r="I370" s="58"/>
      <c r="J370" s="4"/>
      <c r="K370" s="4"/>
      <c r="L370" s="8">
        <f>ROUND(ROUND(I370, 2)*H370, 2)</f>
        <v>0</v>
      </c>
      <c r="M370" s="4"/>
      <c r="N370" s="12"/>
    </row>
    <row r="371" spans="1:14" ht="18" outlineLevel="1" x14ac:dyDescent="0.3">
      <c r="A371" s="24" t="s">
        <v>736</v>
      </c>
      <c r="B371" s="17" t="s">
        <v>730</v>
      </c>
      <c r="C371" s="18" t="s">
        <v>117</v>
      </c>
      <c r="D371" s="19"/>
      <c r="E371" s="19"/>
      <c r="F371" s="19" t="s">
        <v>119</v>
      </c>
      <c r="G371" s="20">
        <v>1</v>
      </c>
      <c r="H371" s="55">
        <v>310.7</v>
      </c>
      <c r="I371" s="56">
        <f>IFERROR(ROUND(SUM(L372)/H371, 2),0)</f>
        <v>0</v>
      </c>
      <c r="J371" s="7"/>
      <c r="K371" s="6">
        <f>I371+ROUND(J371, 2)</f>
        <v>0</v>
      </c>
      <c r="L371" s="6">
        <f>ROUND(I371*H371, 2)</f>
        <v>0</v>
      </c>
      <c r="M371" s="6">
        <f>ROUND(H371*ROUND(J371, 2), 2)</f>
        <v>0</v>
      </c>
      <c r="N371" s="11">
        <f>L371+M371</f>
        <v>0</v>
      </c>
    </row>
    <row r="372" spans="1:14" ht="18" outlineLevel="1" x14ac:dyDescent="0.3">
      <c r="A372" s="24" t="s">
        <v>737</v>
      </c>
      <c r="B372" s="17"/>
      <c r="C372" s="21" t="s">
        <v>121</v>
      </c>
      <c r="D372" s="19"/>
      <c r="E372" s="19"/>
      <c r="F372" s="22" t="s">
        <v>119</v>
      </c>
      <c r="G372" s="23">
        <v>1</v>
      </c>
      <c r="H372" s="57">
        <v>310.7</v>
      </c>
      <c r="I372" s="58"/>
      <c r="J372" s="4"/>
      <c r="K372" s="4"/>
      <c r="L372" s="8">
        <f>ROUND(ROUND(I372, 2)*H372, 2)</f>
        <v>0</v>
      </c>
      <c r="M372" s="4"/>
      <c r="N372" s="12"/>
    </row>
    <row r="373" spans="1:14" ht="54" outlineLevel="1" x14ac:dyDescent="0.3">
      <c r="A373" s="24" t="s">
        <v>738</v>
      </c>
      <c r="B373" s="17" t="s">
        <v>739</v>
      </c>
      <c r="C373" s="18" t="s">
        <v>159</v>
      </c>
      <c r="D373" s="19"/>
      <c r="E373" s="19" t="s">
        <v>740</v>
      </c>
      <c r="F373" s="19" t="s">
        <v>119</v>
      </c>
      <c r="G373" s="20">
        <v>1</v>
      </c>
      <c r="H373" s="55">
        <v>374</v>
      </c>
      <c r="I373" s="56">
        <f>IFERROR(ROUND(SUM(L374)/H373, 2),0)</f>
        <v>0</v>
      </c>
      <c r="J373" s="7"/>
      <c r="K373" s="6">
        <f>I373+ROUND(J373, 2)</f>
        <v>0</v>
      </c>
      <c r="L373" s="6">
        <f>ROUND(I373*H373, 2)</f>
        <v>0</v>
      </c>
      <c r="M373" s="6">
        <f>ROUND(H373*ROUND(J373, 2), 2)</f>
        <v>0</v>
      </c>
      <c r="N373" s="11">
        <f>L373+M373</f>
        <v>0</v>
      </c>
    </row>
    <row r="374" spans="1:14" ht="18" outlineLevel="1" x14ac:dyDescent="0.3">
      <c r="A374" s="24" t="s">
        <v>741</v>
      </c>
      <c r="B374" s="17"/>
      <c r="C374" s="21" t="s">
        <v>161</v>
      </c>
      <c r="D374" s="19"/>
      <c r="E374" s="19"/>
      <c r="F374" s="22" t="s">
        <v>119</v>
      </c>
      <c r="G374" s="23">
        <v>1</v>
      </c>
      <c r="H374" s="57">
        <v>374</v>
      </c>
      <c r="I374" s="58"/>
      <c r="J374" s="4"/>
      <c r="K374" s="4"/>
      <c r="L374" s="8">
        <f>ROUND(ROUND(I374, 2)*H374, 2)</f>
        <v>0</v>
      </c>
      <c r="M374" s="4"/>
      <c r="N374" s="12"/>
    </row>
    <row r="375" spans="1:14" ht="72" outlineLevel="1" x14ac:dyDescent="0.3">
      <c r="A375" s="24" t="s">
        <v>742</v>
      </c>
      <c r="B375" s="17" t="s">
        <v>739</v>
      </c>
      <c r="C375" s="18" t="s">
        <v>159</v>
      </c>
      <c r="D375" s="19"/>
      <c r="E375" s="19" t="s">
        <v>743</v>
      </c>
      <c r="F375" s="19" t="s">
        <v>119</v>
      </c>
      <c r="G375" s="20">
        <v>1</v>
      </c>
      <c r="H375" s="55">
        <v>310.7</v>
      </c>
      <c r="I375" s="56">
        <f>IFERROR(ROUND(SUM(L376)/H375, 2),0)</f>
        <v>0</v>
      </c>
      <c r="J375" s="7"/>
      <c r="K375" s="6">
        <f>I375+ROUND(J375, 2)</f>
        <v>0</v>
      </c>
      <c r="L375" s="6">
        <f>ROUND(I375*H375, 2)</f>
        <v>0</v>
      </c>
      <c r="M375" s="6">
        <f>ROUND(H375*ROUND(J375, 2), 2)</f>
        <v>0</v>
      </c>
      <c r="N375" s="11">
        <f>L375+M375</f>
        <v>0</v>
      </c>
    </row>
    <row r="376" spans="1:14" ht="18" outlineLevel="1" x14ac:dyDescent="0.3">
      <c r="A376" s="24" t="s">
        <v>744</v>
      </c>
      <c r="B376" s="17"/>
      <c r="C376" s="21" t="s">
        <v>745</v>
      </c>
      <c r="D376" s="19"/>
      <c r="E376" s="19"/>
      <c r="F376" s="22" t="s">
        <v>119</v>
      </c>
      <c r="G376" s="23">
        <v>1.1000000000000001</v>
      </c>
      <c r="H376" s="57">
        <v>341.77</v>
      </c>
      <c r="I376" s="58"/>
      <c r="J376" s="4"/>
      <c r="K376" s="4"/>
      <c r="L376" s="8">
        <f>ROUND(ROUND(I376, 2)*H376, 2)</f>
        <v>0</v>
      </c>
      <c r="M376" s="4"/>
      <c r="N376" s="12"/>
    </row>
    <row r="377" spans="1:14" ht="20.399999999999999" outlineLevel="1" x14ac:dyDescent="0.3">
      <c r="A377" s="24" t="s">
        <v>746</v>
      </c>
      <c r="B377" s="17" t="s">
        <v>747</v>
      </c>
      <c r="C377" s="88" t="s">
        <v>206</v>
      </c>
      <c r="D377" s="88"/>
      <c r="E377" s="88"/>
      <c r="F377" s="88"/>
      <c r="G377" s="88"/>
      <c r="H377" s="89"/>
      <c r="I377" s="54"/>
      <c r="J377" s="4"/>
      <c r="K377" s="4"/>
      <c r="L377" s="5">
        <f>SUM(L378,L380,L382)</f>
        <v>0</v>
      </c>
      <c r="M377" s="5">
        <f>SUM(M378,M380,M382)</f>
        <v>0</v>
      </c>
      <c r="N377" s="10">
        <f>SUM(N378,N380,N382)</f>
        <v>0</v>
      </c>
    </row>
    <row r="378" spans="1:14" ht="90" outlineLevel="1" x14ac:dyDescent="0.3">
      <c r="A378" s="24" t="s">
        <v>748</v>
      </c>
      <c r="B378" s="17" t="s">
        <v>749</v>
      </c>
      <c r="C378" s="18" t="s">
        <v>223</v>
      </c>
      <c r="D378" s="19"/>
      <c r="E378" s="19" t="s">
        <v>750</v>
      </c>
      <c r="F378" s="19" t="s">
        <v>119</v>
      </c>
      <c r="G378" s="20">
        <v>1</v>
      </c>
      <c r="H378" s="55">
        <v>310.7</v>
      </c>
      <c r="I378" s="56">
        <f>IFERROR(ROUND(SUM(L379)/H378, 2),0)</f>
        <v>0</v>
      </c>
      <c r="J378" s="7"/>
      <c r="K378" s="6">
        <f>I378+ROUND(J378, 2)</f>
        <v>0</v>
      </c>
      <c r="L378" s="6">
        <f>ROUND(I378*H378, 2)</f>
        <v>0</v>
      </c>
      <c r="M378" s="6">
        <f>ROUND(H378*ROUND(J378, 2), 2)</f>
        <v>0</v>
      </c>
      <c r="N378" s="11">
        <f>L378+M378</f>
        <v>0</v>
      </c>
    </row>
    <row r="379" spans="1:14" ht="36" outlineLevel="1" x14ac:dyDescent="0.3">
      <c r="A379" s="24" t="s">
        <v>751</v>
      </c>
      <c r="B379" s="17"/>
      <c r="C379" s="21" t="s">
        <v>226</v>
      </c>
      <c r="D379" s="19"/>
      <c r="E379" s="19"/>
      <c r="F379" s="22" t="s">
        <v>40</v>
      </c>
      <c r="G379" s="23">
        <v>0.06</v>
      </c>
      <c r="H379" s="57">
        <v>18.641999999999999</v>
      </c>
      <c r="I379" s="58"/>
      <c r="J379" s="4"/>
      <c r="K379" s="4"/>
      <c r="L379" s="8">
        <f>ROUND(ROUND(I379, 2)*H379, 2)</f>
        <v>0</v>
      </c>
      <c r="M379" s="4"/>
      <c r="N379" s="12"/>
    </row>
    <row r="380" spans="1:14" ht="90" outlineLevel="1" x14ac:dyDescent="0.3">
      <c r="A380" s="24" t="s">
        <v>752</v>
      </c>
      <c r="B380" s="17" t="s">
        <v>753</v>
      </c>
      <c r="C380" s="18" t="s">
        <v>754</v>
      </c>
      <c r="D380" s="19"/>
      <c r="E380" s="19" t="s">
        <v>755</v>
      </c>
      <c r="F380" s="19" t="s">
        <v>119</v>
      </c>
      <c r="G380" s="20">
        <v>1</v>
      </c>
      <c r="H380" s="55">
        <v>310.7</v>
      </c>
      <c r="I380" s="56">
        <f>IFERROR(ROUND(SUM(L381)/H380, 2),0)</f>
        <v>0</v>
      </c>
      <c r="J380" s="7"/>
      <c r="K380" s="6">
        <f>I380+ROUND(J380, 2)</f>
        <v>0</v>
      </c>
      <c r="L380" s="6">
        <f>ROUND(I380*H380, 2)</f>
        <v>0</v>
      </c>
      <c r="M380" s="6">
        <f>ROUND(H380*ROUND(J380, 2), 2)</f>
        <v>0</v>
      </c>
      <c r="N380" s="11">
        <f>L380+M380</f>
        <v>0</v>
      </c>
    </row>
    <row r="381" spans="1:14" ht="36" outlineLevel="1" x14ac:dyDescent="0.3">
      <c r="A381" s="24" t="s">
        <v>756</v>
      </c>
      <c r="B381" s="17"/>
      <c r="C381" s="21" t="s">
        <v>237</v>
      </c>
      <c r="D381" s="19"/>
      <c r="E381" s="19"/>
      <c r="F381" s="22" t="s">
        <v>40</v>
      </c>
      <c r="G381" s="23">
        <v>7.0000000000000007E-2</v>
      </c>
      <c r="H381" s="57">
        <v>21.748999999999999</v>
      </c>
      <c r="I381" s="58"/>
      <c r="J381" s="4"/>
      <c r="K381" s="4"/>
      <c r="L381" s="8">
        <f>ROUND(ROUND(I381, 2)*H381, 2)</f>
        <v>0</v>
      </c>
      <c r="M381" s="4"/>
      <c r="N381" s="12"/>
    </row>
    <row r="382" spans="1:14" ht="72" outlineLevel="1" x14ac:dyDescent="0.3">
      <c r="A382" s="24" t="s">
        <v>757</v>
      </c>
      <c r="B382" s="17" t="s">
        <v>758</v>
      </c>
      <c r="C382" s="18" t="s">
        <v>759</v>
      </c>
      <c r="D382" s="19"/>
      <c r="E382" s="19" t="s">
        <v>760</v>
      </c>
      <c r="F382" s="19" t="s">
        <v>119</v>
      </c>
      <c r="G382" s="20">
        <v>1</v>
      </c>
      <c r="H382" s="55">
        <v>310.7</v>
      </c>
      <c r="I382" s="56">
        <f>IFERROR(ROUND(SUM(L383)/H382, 2),0)</f>
        <v>0</v>
      </c>
      <c r="J382" s="7"/>
      <c r="K382" s="6">
        <f>I382+ROUND(J382, 2)</f>
        <v>0</v>
      </c>
      <c r="L382" s="6">
        <f>ROUND(I382*H382, 2)</f>
        <v>0</v>
      </c>
      <c r="M382" s="6">
        <f>ROUND(H382*ROUND(J382, 2), 2)</f>
        <v>0</v>
      </c>
      <c r="N382" s="11">
        <f>L382+M382</f>
        <v>0</v>
      </c>
    </row>
    <row r="383" spans="1:14" ht="36" outlineLevel="1" x14ac:dyDescent="0.3">
      <c r="A383" s="24" t="s">
        <v>761</v>
      </c>
      <c r="B383" s="17"/>
      <c r="C383" s="21" t="s">
        <v>237</v>
      </c>
      <c r="D383" s="19"/>
      <c r="E383" s="19"/>
      <c r="F383" s="22" t="s">
        <v>40</v>
      </c>
      <c r="G383" s="23">
        <v>0.09</v>
      </c>
      <c r="H383" s="57">
        <v>27.963000000000001</v>
      </c>
      <c r="I383" s="58"/>
      <c r="J383" s="4"/>
      <c r="K383" s="4"/>
      <c r="L383" s="8">
        <f>ROUND(ROUND(I383, 2)*H383, 2)</f>
        <v>0</v>
      </c>
      <c r="M383" s="4"/>
      <c r="N383" s="12"/>
    </row>
    <row r="384" spans="1:14" ht="20.399999999999999" outlineLevel="1" x14ac:dyDescent="0.3">
      <c r="A384" s="24" t="s">
        <v>762</v>
      </c>
      <c r="B384" s="17" t="s">
        <v>763</v>
      </c>
      <c r="C384" s="88" t="s">
        <v>764</v>
      </c>
      <c r="D384" s="88"/>
      <c r="E384" s="88"/>
      <c r="F384" s="88"/>
      <c r="G384" s="88"/>
      <c r="H384" s="89"/>
      <c r="I384" s="54"/>
      <c r="J384" s="4"/>
      <c r="K384" s="4"/>
      <c r="L384" s="5">
        <f>SUM(L385,L397)</f>
        <v>0</v>
      </c>
      <c r="M384" s="5">
        <f>SUM(M385,M397)</f>
        <v>0</v>
      </c>
      <c r="N384" s="10">
        <f>SUM(N385,N397)</f>
        <v>0</v>
      </c>
    </row>
    <row r="385" spans="1:14" ht="20.399999999999999" outlineLevel="1" x14ac:dyDescent="0.3">
      <c r="A385" s="24" t="s">
        <v>765</v>
      </c>
      <c r="B385" s="17" t="s">
        <v>766</v>
      </c>
      <c r="C385" s="88" t="s">
        <v>35</v>
      </c>
      <c r="D385" s="88"/>
      <c r="E385" s="88"/>
      <c r="F385" s="88"/>
      <c r="G385" s="88"/>
      <c r="H385" s="89"/>
      <c r="I385" s="54"/>
      <c r="J385" s="4"/>
      <c r="K385" s="4"/>
      <c r="L385" s="5">
        <f>SUM(L386,L388,L391,L393,L395)</f>
        <v>0</v>
      </c>
      <c r="M385" s="5">
        <f>SUM(M386,M388,M391,M393,M395)</f>
        <v>0</v>
      </c>
      <c r="N385" s="10">
        <f>SUM(N386,N388,N391,N393,N395)</f>
        <v>0</v>
      </c>
    </row>
    <row r="386" spans="1:14" ht="54" outlineLevel="1" x14ac:dyDescent="0.3">
      <c r="A386" s="24" t="s">
        <v>767</v>
      </c>
      <c r="B386" s="17" t="s">
        <v>768</v>
      </c>
      <c r="C386" s="18" t="s">
        <v>55</v>
      </c>
      <c r="D386" s="19"/>
      <c r="E386" s="19" t="s">
        <v>769</v>
      </c>
      <c r="F386" s="19" t="s">
        <v>40</v>
      </c>
      <c r="G386" s="20">
        <v>1</v>
      </c>
      <c r="H386" s="55">
        <v>102</v>
      </c>
      <c r="I386" s="56">
        <f>IFERROR(ROUND(SUM(L387)/H386, 2),0)</f>
        <v>0</v>
      </c>
      <c r="J386" s="7"/>
      <c r="K386" s="6">
        <f>I386+ROUND(J386, 2)</f>
        <v>0</v>
      </c>
      <c r="L386" s="6">
        <f>ROUND(I386*H386, 2)</f>
        <v>0</v>
      </c>
      <c r="M386" s="6">
        <f>ROUND(H386*ROUND(J386, 2), 2)</f>
        <v>0</v>
      </c>
      <c r="N386" s="11">
        <f>L386+M386</f>
        <v>0</v>
      </c>
    </row>
    <row r="387" spans="1:14" ht="18" outlineLevel="1" x14ac:dyDescent="0.3">
      <c r="A387" s="24" t="s">
        <v>770</v>
      </c>
      <c r="B387" s="17"/>
      <c r="C387" s="21" t="s">
        <v>58</v>
      </c>
      <c r="D387" s="19"/>
      <c r="E387" s="19"/>
      <c r="F387" s="22" t="s">
        <v>40</v>
      </c>
      <c r="G387" s="23">
        <v>1.1000000000000001</v>
      </c>
      <c r="H387" s="57">
        <v>112.2</v>
      </c>
      <c r="I387" s="58"/>
      <c r="J387" s="4"/>
      <c r="K387" s="4"/>
      <c r="L387" s="8">
        <f>ROUND(ROUND(I387, 2)*H387, 2)</f>
        <v>0</v>
      </c>
      <c r="M387" s="4"/>
      <c r="N387" s="12"/>
    </row>
    <row r="388" spans="1:14" ht="54" outlineLevel="1" x14ac:dyDescent="0.3">
      <c r="A388" s="24" t="s">
        <v>771</v>
      </c>
      <c r="B388" s="17" t="s">
        <v>772</v>
      </c>
      <c r="C388" s="18" t="s">
        <v>102</v>
      </c>
      <c r="D388" s="19"/>
      <c r="E388" s="19"/>
      <c r="F388" s="19" t="s">
        <v>40</v>
      </c>
      <c r="G388" s="20">
        <v>1</v>
      </c>
      <c r="H388" s="55">
        <v>53</v>
      </c>
      <c r="I388" s="56">
        <f>IFERROR(ROUND(SUM(L389,L390)/H388, 2),0)</f>
        <v>0</v>
      </c>
      <c r="J388" s="7"/>
      <c r="K388" s="6">
        <f>I388+ROUND(J388, 2)</f>
        <v>0</v>
      </c>
      <c r="L388" s="6">
        <f>ROUND(I388*H388, 2)</f>
        <v>0</v>
      </c>
      <c r="M388" s="6">
        <f>ROUND(H388*ROUND(J388, 2), 2)</f>
        <v>0</v>
      </c>
      <c r="N388" s="11">
        <f>L388+M388</f>
        <v>0</v>
      </c>
    </row>
    <row r="389" spans="1:14" ht="18" outlineLevel="1" x14ac:dyDescent="0.3">
      <c r="A389" s="24" t="s">
        <v>773</v>
      </c>
      <c r="B389" s="17"/>
      <c r="C389" s="21" t="s">
        <v>726</v>
      </c>
      <c r="D389" s="19"/>
      <c r="E389" s="19"/>
      <c r="F389" s="22" t="s">
        <v>40</v>
      </c>
      <c r="G389" s="23">
        <v>1.25</v>
      </c>
      <c r="H389" s="57">
        <v>47.75</v>
      </c>
      <c r="I389" s="58"/>
      <c r="J389" s="4"/>
      <c r="K389" s="4"/>
      <c r="L389" s="8">
        <f>ROUND(ROUND(I389, 2)*H389, 2)</f>
        <v>0</v>
      </c>
      <c r="M389" s="4"/>
      <c r="N389" s="12"/>
    </row>
    <row r="390" spans="1:14" ht="18" outlineLevel="1" x14ac:dyDescent="0.3">
      <c r="A390" s="24" t="s">
        <v>774</v>
      </c>
      <c r="B390" s="17"/>
      <c r="C390" s="21" t="s">
        <v>728</v>
      </c>
      <c r="D390" s="19"/>
      <c r="E390" s="19"/>
      <c r="F390" s="22" t="s">
        <v>40</v>
      </c>
      <c r="G390" s="23">
        <v>1.25</v>
      </c>
      <c r="H390" s="57">
        <v>5.25</v>
      </c>
      <c r="I390" s="58"/>
      <c r="J390" s="4"/>
      <c r="K390" s="4"/>
      <c r="L390" s="8">
        <f>ROUND(ROUND(I390, 2)*H390, 2)</f>
        <v>0</v>
      </c>
      <c r="M390" s="4"/>
      <c r="N390" s="12"/>
    </row>
    <row r="391" spans="1:14" ht="18" outlineLevel="1" x14ac:dyDescent="0.3">
      <c r="A391" s="24" t="s">
        <v>775</v>
      </c>
      <c r="B391" s="17" t="s">
        <v>776</v>
      </c>
      <c r="C391" s="18" t="s">
        <v>117</v>
      </c>
      <c r="D391" s="19"/>
      <c r="E391" s="19" t="s">
        <v>777</v>
      </c>
      <c r="F391" s="19" t="s">
        <v>119</v>
      </c>
      <c r="G391" s="20">
        <v>1</v>
      </c>
      <c r="H391" s="55">
        <v>7</v>
      </c>
      <c r="I391" s="56">
        <f>IFERROR(ROUND(SUM(L392)/H391, 2),0)</f>
        <v>0</v>
      </c>
      <c r="J391" s="7"/>
      <c r="K391" s="6">
        <f>I391+ROUND(J391, 2)</f>
        <v>0</v>
      </c>
      <c r="L391" s="6">
        <f>ROUND(I391*H391, 2)</f>
        <v>0</v>
      </c>
      <c r="M391" s="6">
        <f>ROUND(H391*ROUND(J391, 2), 2)</f>
        <v>0</v>
      </c>
      <c r="N391" s="11">
        <f>L391+M391</f>
        <v>0</v>
      </c>
    </row>
    <row r="392" spans="1:14" ht="18" outlineLevel="1" x14ac:dyDescent="0.3">
      <c r="A392" s="24" t="s">
        <v>778</v>
      </c>
      <c r="B392" s="17"/>
      <c r="C392" s="21" t="s">
        <v>121</v>
      </c>
      <c r="D392" s="19"/>
      <c r="E392" s="19"/>
      <c r="F392" s="22" t="s">
        <v>119</v>
      </c>
      <c r="G392" s="23">
        <v>1</v>
      </c>
      <c r="H392" s="57">
        <v>767.2</v>
      </c>
      <c r="I392" s="58"/>
      <c r="J392" s="4"/>
      <c r="K392" s="4"/>
      <c r="L392" s="8">
        <f>ROUND(ROUND(I392, 2)*H392, 2)</f>
        <v>0</v>
      </c>
      <c r="M392" s="4"/>
      <c r="N392" s="12"/>
    </row>
    <row r="393" spans="1:14" ht="54" outlineLevel="1" x14ac:dyDescent="0.3">
      <c r="A393" s="24" t="s">
        <v>779</v>
      </c>
      <c r="B393" s="17" t="s">
        <v>780</v>
      </c>
      <c r="C393" s="18" t="s">
        <v>159</v>
      </c>
      <c r="D393" s="19"/>
      <c r="E393" s="19" t="s">
        <v>781</v>
      </c>
      <c r="F393" s="19" t="s">
        <v>119</v>
      </c>
      <c r="G393" s="20">
        <v>1</v>
      </c>
      <c r="H393" s="55">
        <v>246</v>
      </c>
      <c r="I393" s="56">
        <f>IFERROR(ROUND(SUM(L394)/H393, 2),0)</f>
        <v>0</v>
      </c>
      <c r="J393" s="7"/>
      <c r="K393" s="6">
        <f>I393+ROUND(J393, 2)</f>
        <v>0</v>
      </c>
      <c r="L393" s="6">
        <f>ROUND(I393*H393, 2)</f>
        <v>0</v>
      </c>
      <c r="M393" s="6">
        <f>ROUND(H393*ROUND(J393, 2), 2)</f>
        <v>0</v>
      </c>
      <c r="N393" s="11">
        <f>L393+M393</f>
        <v>0</v>
      </c>
    </row>
    <row r="394" spans="1:14" ht="18" outlineLevel="1" x14ac:dyDescent="0.3">
      <c r="A394" s="24" t="s">
        <v>782</v>
      </c>
      <c r="B394" s="17"/>
      <c r="C394" s="21" t="s">
        <v>161</v>
      </c>
      <c r="D394" s="19"/>
      <c r="E394" s="19"/>
      <c r="F394" s="22" t="s">
        <v>119</v>
      </c>
      <c r="G394" s="23">
        <v>1</v>
      </c>
      <c r="H394" s="57">
        <v>246</v>
      </c>
      <c r="I394" s="58"/>
      <c r="J394" s="4"/>
      <c r="K394" s="4"/>
      <c r="L394" s="8">
        <f>ROUND(ROUND(I394, 2)*H394, 2)</f>
        <v>0</v>
      </c>
      <c r="M394" s="4"/>
      <c r="N394" s="12"/>
    </row>
    <row r="395" spans="1:14" ht="90" outlineLevel="1" x14ac:dyDescent="0.3">
      <c r="A395" s="24" t="s">
        <v>783</v>
      </c>
      <c r="B395" s="17" t="s">
        <v>780</v>
      </c>
      <c r="C395" s="18" t="s">
        <v>159</v>
      </c>
      <c r="D395" s="19"/>
      <c r="E395" s="19" t="s">
        <v>784</v>
      </c>
      <c r="F395" s="19" t="s">
        <v>119</v>
      </c>
      <c r="G395" s="20">
        <v>1</v>
      </c>
      <c r="H395" s="55">
        <v>192.8</v>
      </c>
      <c r="I395" s="56">
        <f>IFERROR(ROUND(SUM(L396)/H395, 2),0)</f>
        <v>0</v>
      </c>
      <c r="J395" s="7"/>
      <c r="K395" s="6">
        <f>I395+ROUND(J395, 2)</f>
        <v>0</v>
      </c>
      <c r="L395" s="6">
        <f>ROUND(I395*H395, 2)</f>
        <v>0</v>
      </c>
      <c r="M395" s="6">
        <f>ROUND(H395*ROUND(J395, 2), 2)</f>
        <v>0</v>
      </c>
      <c r="N395" s="11">
        <f>L395+M395</f>
        <v>0</v>
      </c>
    </row>
    <row r="396" spans="1:14" ht="18" outlineLevel="1" x14ac:dyDescent="0.3">
      <c r="A396" s="24" t="s">
        <v>785</v>
      </c>
      <c r="B396" s="17"/>
      <c r="C396" s="21" t="s">
        <v>745</v>
      </c>
      <c r="D396" s="19"/>
      <c r="E396" s="19"/>
      <c r="F396" s="22" t="s">
        <v>119</v>
      </c>
      <c r="G396" s="23">
        <v>1.1000000000000001</v>
      </c>
      <c r="H396" s="57">
        <v>212.08</v>
      </c>
      <c r="I396" s="58"/>
      <c r="J396" s="4"/>
      <c r="K396" s="4"/>
      <c r="L396" s="8">
        <f>ROUND(ROUND(I396, 2)*H396, 2)</f>
        <v>0</v>
      </c>
      <c r="M396" s="4"/>
      <c r="N396" s="12"/>
    </row>
    <row r="397" spans="1:14" ht="20.399999999999999" outlineLevel="1" x14ac:dyDescent="0.3">
      <c r="A397" s="24" t="s">
        <v>786</v>
      </c>
      <c r="B397" s="17" t="s">
        <v>787</v>
      </c>
      <c r="C397" s="88" t="s">
        <v>206</v>
      </c>
      <c r="D397" s="88"/>
      <c r="E397" s="88"/>
      <c r="F397" s="88"/>
      <c r="G397" s="88"/>
      <c r="H397" s="89"/>
      <c r="I397" s="54"/>
      <c r="J397" s="4"/>
      <c r="K397" s="4"/>
      <c r="L397" s="5">
        <f>SUM(L398,L400,L402)</f>
        <v>0</v>
      </c>
      <c r="M397" s="5">
        <f>SUM(M398,M400,M402)</f>
        <v>0</v>
      </c>
      <c r="N397" s="10">
        <f>SUM(N398,N400,N402)</f>
        <v>0</v>
      </c>
    </row>
    <row r="398" spans="1:14" ht="90" outlineLevel="1" x14ac:dyDescent="0.3">
      <c r="A398" s="24" t="s">
        <v>788</v>
      </c>
      <c r="B398" s="17" t="s">
        <v>789</v>
      </c>
      <c r="C398" s="18" t="s">
        <v>223</v>
      </c>
      <c r="D398" s="19"/>
      <c r="E398" s="19" t="s">
        <v>790</v>
      </c>
      <c r="F398" s="19" t="s">
        <v>119</v>
      </c>
      <c r="G398" s="20">
        <v>1</v>
      </c>
      <c r="H398" s="55">
        <v>191.8</v>
      </c>
      <c r="I398" s="56">
        <f>IFERROR(ROUND(SUM(L399)/H398, 2),0)</f>
        <v>0</v>
      </c>
      <c r="J398" s="7"/>
      <c r="K398" s="6">
        <f>I398+ROUND(J398, 2)</f>
        <v>0</v>
      </c>
      <c r="L398" s="6">
        <f>ROUND(I398*H398, 2)</f>
        <v>0</v>
      </c>
      <c r="M398" s="6">
        <f>ROUND(H398*ROUND(J398, 2), 2)</f>
        <v>0</v>
      </c>
      <c r="N398" s="11">
        <f>L398+M398</f>
        <v>0</v>
      </c>
    </row>
    <row r="399" spans="1:14" ht="36" outlineLevel="1" x14ac:dyDescent="0.3">
      <c r="A399" s="24" t="s">
        <v>791</v>
      </c>
      <c r="B399" s="17"/>
      <c r="C399" s="21" t="s">
        <v>226</v>
      </c>
      <c r="D399" s="19"/>
      <c r="E399" s="19"/>
      <c r="F399" s="22" t="s">
        <v>40</v>
      </c>
      <c r="G399" s="23">
        <v>0.06</v>
      </c>
      <c r="H399" s="57">
        <v>11.507999999999999</v>
      </c>
      <c r="I399" s="58"/>
      <c r="J399" s="4"/>
      <c r="K399" s="4"/>
      <c r="L399" s="8">
        <f>ROUND(ROUND(I399, 2)*H399, 2)</f>
        <v>0</v>
      </c>
      <c r="M399" s="4"/>
      <c r="N399" s="12"/>
    </row>
    <row r="400" spans="1:14" ht="90" outlineLevel="1" x14ac:dyDescent="0.3">
      <c r="A400" s="24" t="s">
        <v>792</v>
      </c>
      <c r="B400" s="17" t="s">
        <v>793</v>
      </c>
      <c r="C400" s="18" t="s">
        <v>754</v>
      </c>
      <c r="D400" s="19"/>
      <c r="E400" s="19" t="s">
        <v>794</v>
      </c>
      <c r="F400" s="19" t="s">
        <v>119</v>
      </c>
      <c r="G400" s="20">
        <v>1</v>
      </c>
      <c r="H400" s="55">
        <v>191.8</v>
      </c>
      <c r="I400" s="56">
        <f>IFERROR(ROUND(SUM(L401)/H400, 2),0)</f>
        <v>0</v>
      </c>
      <c r="J400" s="7"/>
      <c r="K400" s="6">
        <f>I400+ROUND(J400, 2)</f>
        <v>0</v>
      </c>
      <c r="L400" s="6">
        <f>ROUND(I400*H400, 2)</f>
        <v>0</v>
      </c>
      <c r="M400" s="6">
        <f>ROUND(H400*ROUND(J400, 2), 2)</f>
        <v>0</v>
      </c>
      <c r="N400" s="11">
        <f>L400+M400</f>
        <v>0</v>
      </c>
    </row>
    <row r="401" spans="1:14" ht="36" outlineLevel="1" x14ac:dyDescent="0.3">
      <c r="A401" s="24" t="s">
        <v>795</v>
      </c>
      <c r="B401" s="17"/>
      <c r="C401" s="21" t="s">
        <v>237</v>
      </c>
      <c r="D401" s="19"/>
      <c r="E401" s="19"/>
      <c r="F401" s="22" t="s">
        <v>40</v>
      </c>
      <c r="G401" s="23">
        <v>7.0000000000000007E-2</v>
      </c>
      <c r="H401" s="57">
        <v>13.426</v>
      </c>
      <c r="I401" s="58"/>
      <c r="J401" s="4"/>
      <c r="K401" s="4"/>
      <c r="L401" s="8">
        <f>ROUND(ROUND(I401, 2)*H401, 2)</f>
        <v>0</v>
      </c>
      <c r="M401" s="4"/>
      <c r="N401" s="12"/>
    </row>
    <row r="402" spans="1:14" ht="108" outlineLevel="1" x14ac:dyDescent="0.3">
      <c r="A402" s="24" t="s">
        <v>796</v>
      </c>
      <c r="B402" s="17" t="s">
        <v>797</v>
      </c>
      <c r="C402" s="18" t="s">
        <v>759</v>
      </c>
      <c r="D402" s="19"/>
      <c r="E402" s="19" t="s">
        <v>798</v>
      </c>
      <c r="F402" s="19" t="s">
        <v>119</v>
      </c>
      <c r="G402" s="20">
        <v>1</v>
      </c>
      <c r="H402" s="55">
        <v>191.8</v>
      </c>
      <c r="I402" s="56">
        <f>IFERROR(ROUND(SUM(L403)/H402, 2),0)</f>
        <v>0</v>
      </c>
      <c r="J402" s="7"/>
      <c r="K402" s="6">
        <f>I402+ROUND(J402, 2)</f>
        <v>0</v>
      </c>
      <c r="L402" s="6">
        <f>ROUND(I402*H402, 2)</f>
        <v>0</v>
      </c>
      <c r="M402" s="6">
        <f>ROUND(H402*ROUND(J402, 2), 2)</f>
        <v>0</v>
      </c>
      <c r="N402" s="11">
        <f>L402+M402</f>
        <v>0</v>
      </c>
    </row>
    <row r="403" spans="1:14" ht="36" outlineLevel="1" x14ac:dyDescent="0.3">
      <c r="A403" s="24" t="s">
        <v>799</v>
      </c>
      <c r="B403" s="17"/>
      <c r="C403" s="21" t="s">
        <v>237</v>
      </c>
      <c r="D403" s="19"/>
      <c r="E403" s="19"/>
      <c r="F403" s="22" t="s">
        <v>40</v>
      </c>
      <c r="G403" s="23">
        <v>0.09</v>
      </c>
      <c r="H403" s="57">
        <v>17.262</v>
      </c>
      <c r="I403" s="58"/>
      <c r="J403" s="4"/>
      <c r="K403" s="4"/>
      <c r="L403" s="8">
        <f>ROUND(ROUND(I403, 2)*H403, 2)</f>
        <v>0</v>
      </c>
      <c r="M403" s="4"/>
      <c r="N403" s="12"/>
    </row>
    <row r="404" spans="1:14" ht="20.399999999999999" outlineLevel="1" x14ac:dyDescent="0.3">
      <c r="A404" s="24" t="s">
        <v>800</v>
      </c>
      <c r="B404" s="17" t="s">
        <v>288</v>
      </c>
      <c r="C404" s="88" t="s">
        <v>289</v>
      </c>
      <c r="D404" s="88"/>
      <c r="E404" s="88"/>
      <c r="F404" s="88"/>
      <c r="G404" s="88"/>
      <c r="H404" s="89"/>
      <c r="I404" s="54"/>
      <c r="J404" s="4"/>
      <c r="K404" s="4"/>
      <c r="L404" s="5">
        <f>SUM(L405,L412)</f>
        <v>0</v>
      </c>
      <c r="M404" s="5">
        <f>SUM(M405,M412)</f>
        <v>0</v>
      </c>
      <c r="N404" s="10">
        <f>SUM(N405,N412)</f>
        <v>0</v>
      </c>
    </row>
    <row r="405" spans="1:14" ht="20.399999999999999" outlineLevel="1" x14ac:dyDescent="0.3">
      <c r="A405" s="24" t="s">
        <v>801</v>
      </c>
      <c r="B405" s="17" t="s">
        <v>802</v>
      </c>
      <c r="C405" s="88" t="s">
        <v>35</v>
      </c>
      <c r="D405" s="88"/>
      <c r="E405" s="88"/>
      <c r="F405" s="88"/>
      <c r="G405" s="88"/>
      <c r="H405" s="89"/>
      <c r="I405" s="54"/>
      <c r="J405" s="4"/>
      <c r="K405" s="4"/>
      <c r="L405" s="5">
        <f>SUM(L406,L408,L410)</f>
        <v>0</v>
      </c>
      <c r="M405" s="5">
        <f>SUM(M406,M408,M410)</f>
        <v>0</v>
      </c>
      <c r="N405" s="10">
        <f>SUM(N406,N408,N410)</f>
        <v>0</v>
      </c>
    </row>
    <row r="406" spans="1:14" ht="18" outlineLevel="1" x14ac:dyDescent="0.3">
      <c r="A406" s="24" t="s">
        <v>803</v>
      </c>
      <c r="B406" s="17" t="s">
        <v>804</v>
      </c>
      <c r="C406" s="18" t="s">
        <v>117</v>
      </c>
      <c r="D406" s="19"/>
      <c r="E406" s="19" t="s">
        <v>805</v>
      </c>
      <c r="F406" s="19" t="s">
        <v>119</v>
      </c>
      <c r="G406" s="20">
        <v>1</v>
      </c>
      <c r="H406" s="55">
        <v>27.6</v>
      </c>
      <c r="I406" s="56">
        <f>IFERROR(ROUND(SUM(L407)/H406, 2),0)</f>
        <v>0</v>
      </c>
      <c r="J406" s="7"/>
      <c r="K406" s="6">
        <f>I406+ROUND(J406, 2)</f>
        <v>0</v>
      </c>
      <c r="L406" s="6">
        <f>ROUND(I406*H406, 2)</f>
        <v>0</v>
      </c>
      <c r="M406" s="6">
        <f>ROUND(H406*ROUND(J406, 2), 2)</f>
        <v>0</v>
      </c>
      <c r="N406" s="11">
        <f>L406+M406</f>
        <v>0</v>
      </c>
    </row>
    <row r="407" spans="1:14" ht="18" outlineLevel="1" x14ac:dyDescent="0.3">
      <c r="A407" s="24" t="s">
        <v>806</v>
      </c>
      <c r="B407" s="17"/>
      <c r="C407" s="21" t="s">
        <v>121</v>
      </c>
      <c r="D407" s="19"/>
      <c r="E407" s="19"/>
      <c r="F407" s="22" t="s">
        <v>119</v>
      </c>
      <c r="G407" s="23">
        <v>1</v>
      </c>
      <c r="H407" s="57">
        <v>27.6</v>
      </c>
      <c r="I407" s="58"/>
      <c r="J407" s="4"/>
      <c r="K407" s="4"/>
      <c r="L407" s="8">
        <f>ROUND(ROUND(I407, 2)*H407, 2)</f>
        <v>0</v>
      </c>
      <c r="M407" s="4"/>
      <c r="N407" s="12"/>
    </row>
    <row r="408" spans="1:14" ht="18" outlineLevel="1" x14ac:dyDescent="0.3">
      <c r="A408" s="24" t="s">
        <v>807</v>
      </c>
      <c r="B408" s="17" t="s">
        <v>804</v>
      </c>
      <c r="C408" s="18" t="s">
        <v>117</v>
      </c>
      <c r="D408" s="19"/>
      <c r="E408" s="19"/>
      <c r="F408" s="19" t="s">
        <v>119</v>
      </c>
      <c r="G408" s="20">
        <v>1</v>
      </c>
      <c r="H408" s="55">
        <v>27.6</v>
      </c>
      <c r="I408" s="56">
        <f>IFERROR(ROUND(SUM(L409)/H408, 2),0)</f>
        <v>0</v>
      </c>
      <c r="J408" s="7"/>
      <c r="K408" s="6">
        <f>I408+ROUND(J408, 2)</f>
        <v>0</v>
      </c>
      <c r="L408" s="6">
        <f>ROUND(I408*H408, 2)</f>
        <v>0</v>
      </c>
      <c r="M408" s="6">
        <f>ROUND(H408*ROUND(J408, 2), 2)</f>
        <v>0</v>
      </c>
      <c r="N408" s="11">
        <f>L408+M408</f>
        <v>0</v>
      </c>
    </row>
    <row r="409" spans="1:14" ht="18" outlineLevel="1" x14ac:dyDescent="0.3">
      <c r="A409" s="24" t="s">
        <v>808</v>
      </c>
      <c r="B409" s="17"/>
      <c r="C409" s="21" t="s">
        <v>121</v>
      </c>
      <c r="D409" s="19"/>
      <c r="E409" s="19"/>
      <c r="F409" s="22" t="s">
        <v>119</v>
      </c>
      <c r="G409" s="23">
        <v>1</v>
      </c>
      <c r="H409" s="57">
        <v>27.6</v>
      </c>
      <c r="I409" s="58"/>
      <c r="J409" s="4"/>
      <c r="K409" s="4"/>
      <c r="L409" s="8">
        <f>ROUND(ROUND(I409, 2)*H409, 2)</f>
        <v>0</v>
      </c>
      <c r="M409" s="4"/>
      <c r="N409" s="12"/>
    </row>
    <row r="410" spans="1:14" ht="72" outlineLevel="1" x14ac:dyDescent="0.3">
      <c r="A410" s="24" t="s">
        <v>809</v>
      </c>
      <c r="B410" s="17" t="s">
        <v>810</v>
      </c>
      <c r="C410" s="18" t="s">
        <v>811</v>
      </c>
      <c r="D410" s="19"/>
      <c r="E410" s="19" t="s">
        <v>812</v>
      </c>
      <c r="F410" s="19" t="s">
        <v>119</v>
      </c>
      <c r="G410" s="20">
        <v>1</v>
      </c>
      <c r="H410" s="55">
        <v>27.6</v>
      </c>
      <c r="I410" s="56">
        <f>IFERROR(ROUND(SUM(L411)/H410, 2),0)</f>
        <v>0</v>
      </c>
      <c r="J410" s="7"/>
      <c r="K410" s="6">
        <f>I410+ROUND(J410, 2)</f>
        <v>0</v>
      </c>
      <c r="L410" s="6">
        <f>ROUND(I410*H410, 2)</f>
        <v>0</v>
      </c>
      <c r="M410" s="6">
        <f>ROUND(H410*ROUND(J410, 2), 2)</f>
        <v>0</v>
      </c>
      <c r="N410" s="11">
        <f>L410+M410</f>
        <v>0</v>
      </c>
    </row>
    <row r="411" spans="1:14" ht="18" outlineLevel="1" x14ac:dyDescent="0.3">
      <c r="A411" s="24" t="s">
        <v>813</v>
      </c>
      <c r="B411" s="17"/>
      <c r="C411" s="21" t="s">
        <v>814</v>
      </c>
      <c r="D411" s="19"/>
      <c r="E411" s="19"/>
      <c r="F411" s="22" t="s">
        <v>119</v>
      </c>
      <c r="G411" s="23">
        <v>1</v>
      </c>
      <c r="H411" s="57">
        <v>27.6</v>
      </c>
      <c r="I411" s="58"/>
      <c r="J411" s="4"/>
      <c r="K411" s="4"/>
      <c r="L411" s="8">
        <f>ROUND(ROUND(I411, 2)*H411, 2)</f>
        <v>0</v>
      </c>
      <c r="M411" s="4"/>
      <c r="N411" s="12"/>
    </row>
    <row r="412" spans="1:14" ht="20.399999999999999" outlineLevel="1" x14ac:dyDescent="0.3">
      <c r="A412" s="24" t="s">
        <v>815</v>
      </c>
      <c r="B412" s="17" t="s">
        <v>291</v>
      </c>
      <c r="C412" s="88" t="s">
        <v>206</v>
      </c>
      <c r="D412" s="88"/>
      <c r="E412" s="88"/>
      <c r="F412" s="88"/>
      <c r="G412" s="88"/>
      <c r="H412" s="89"/>
      <c r="I412" s="54"/>
      <c r="J412" s="4"/>
      <c r="K412" s="4"/>
      <c r="L412" s="5">
        <f>SUM(L413,L414)</f>
        <v>0</v>
      </c>
      <c r="M412" s="5">
        <f>SUM(M413,M414)</f>
        <v>0</v>
      </c>
      <c r="N412" s="10">
        <f>SUM(N413,N414)</f>
        <v>0</v>
      </c>
    </row>
    <row r="413" spans="1:14" ht="54" outlineLevel="1" x14ac:dyDescent="0.3">
      <c r="A413" s="24" t="s">
        <v>816</v>
      </c>
      <c r="B413" s="17" t="s">
        <v>817</v>
      </c>
      <c r="C413" s="18" t="s">
        <v>818</v>
      </c>
      <c r="D413" s="19"/>
      <c r="E413" s="19" t="s">
        <v>819</v>
      </c>
      <c r="F413" s="19" t="s">
        <v>119</v>
      </c>
      <c r="G413" s="20">
        <v>1</v>
      </c>
      <c r="H413" s="55">
        <v>13.8</v>
      </c>
      <c r="I413" s="56">
        <v>0</v>
      </c>
      <c r="J413" s="7"/>
      <c r="K413" s="6">
        <f>I413+ROUND(J413, 2)</f>
        <v>0</v>
      </c>
      <c r="L413" s="6">
        <v>0</v>
      </c>
      <c r="M413" s="6">
        <f>ROUND(H413*ROUND(J413, 2), 2)</f>
        <v>0</v>
      </c>
      <c r="N413" s="11">
        <f>L413+M413</f>
        <v>0</v>
      </c>
    </row>
    <row r="414" spans="1:14" ht="90" outlineLevel="1" x14ac:dyDescent="0.3">
      <c r="A414" s="24" t="s">
        <v>820</v>
      </c>
      <c r="B414" s="17" t="s">
        <v>821</v>
      </c>
      <c r="C414" s="18" t="s">
        <v>223</v>
      </c>
      <c r="D414" s="19"/>
      <c r="E414" s="19" t="s">
        <v>822</v>
      </c>
      <c r="F414" s="19" t="s">
        <v>119</v>
      </c>
      <c r="G414" s="20">
        <v>1</v>
      </c>
      <c r="H414" s="55">
        <v>13.8</v>
      </c>
      <c r="I414" s="56">
        <f>IFERROR(ROUND(SUM(L415)/H414, 2),0)</f>
        <v>0</v>
      </c>
      <c r="J414" s="7"/>
      <c r="K414" s="6">
        <f>I414+ROUND(J414, 2)</f>
        <v>0</v>
      </c>
      <c r="L414" s="6">
        <f>ROUND(I414*H414, 2)</f>
        <v>0</v>
      </c>
      <c r="M414" s="6">
        <f>ROUND(H414*ROUND(J414, 2), 2)</f>
        <v>0</v>
      </c>
      <c r="N414" s="11">
        <f>L414+M414</f>
        <v>0</v>
      </c>
    </row>
    <row r="415" spans="1:14" ht="36" outlineLevel="1" x14ac:dyDescent="0.3">
      <c r="A415" s="24" t="s">
        <v>823</v>
      </c>
      <c r="B415" s="17"/>
      <c r="C415" s="21" t="s">
        <v>226</v>
      </c>
      <c r="D415" s="19"/>
      <c r="E415" s="19"/>
      <c r="F415" s="22" t="s">
        <v>40</v>
      </c>
      <c r="G415" s="23">
        <v>0.06</v>
      </c>
      <c r="H415" s="57">
        <v>0.82799999999999996</v>
      </c>
      <c r="I415" s="58"/>
      <c r="J415" s="4"/>
      <c r="K415" s="4"/>
      <c r="L415" s="8">
        <f>ROUND(ROUND(I415, 2)*H415, 2)</f>
        <v>0</v>
      </c>
      <c r="M415" s="4"/>
      <c r="N415" s="12"/>
    </row>
    <row r="416" spans="1:14" ht="20.399999999999999" outlineLevel="1" x14ac:dyDescent="0.3">
      <c r="A416" s="24" t="s">
        <v>824</v>
      </c>
      <c r="B416" s="17" t="s">
        <v>825</v>
      </c>
      <c r="C416" s="88" t="s">
        <v>826</v>
      </c>
      <c r="D416" s="88"/>
      <c r="E416" s="88"/>
      <c r="F416" s="88"/>
      <c r="G416" s="88"/>
      <c r="H416" s="89"/>
      <c r="I416" s="54"/>
      <c r="J416" s="4"/>
      <c r="K416" s="4"/>
      <c r="L416" s="5">
        <f>SUM(L417,L429)</f>
        <v>0</v>
      </c>
      <c r="M416" s="5">
        <f>SUM(M417,M429)</f>
        <v>0</v>
      </c>
      <c r="N416" s="10">
        <f>SUM(N417,N429)</f>
        <v>0</v>
      </c>
    </row>
    <row r="417" spans="1:14" ht="20.399999999999999" outlineLevel="1" x14ac:dyDescent="0.3">
      <c r="A417" s="24" t="s">
        <v>827</v>
      </c>
      <c r="B417" s="17" t="s">
        <v>828</v>
      </c>
      <c r="C417" s="88" t="s">
        <v>35</v>
      </c>
      <c r="D417" s="88"/>
      <c r="E417" s="88"/>
      <c r="F417" s="88"/>
      <c r="G417" s="88"/>
      <c r="H417" s="89"/>
      <c r="I417" s="54"/>
      <c r="J417" s="4"/>
      <c r="K417" s="4"/>
      <c r="L417" s="5">
        <f>SUM(L418,L420,L423,L425,L427)</f>
        <v>0</v>
      </c>
      <c r="M417" s="5">
        <f>SUM(M418,M420,M423,M425,M427)</f>
        <v>0</v>
      </c>
      <c r="N417" s="10">
        <f>SUM(N418,N420,N423,N425,N427)</f>
        <v>0</v>
      </c>
    </row>
    <row r="418" spans="1:14" ht="54" outlineLevel="1" x14ac:dyDescent="0.3">
      <c r="A418" s="24" t="s">
        <v>829</v>
      </c>
      <c r="B418" s="17" t="s">
        <v>830</v>
      </c>
      <c r="C418" s="18" t="s">
        <v>55</v>
      </c>
      <c r="D418" s="19"/>
      <c r="E418" s="19" t="s">
        <v>831</v>
      </c>
      <c r="F418" s="19" t="s">
        <v>40</v>
      </c>
      <c r="G418" s="20">
        <v>1</v>
      </c>
      <c r="H418" s="55">
        <v>21</v>
      </c>
      <c r="I418" s="56">
        <f>IFERROR(ROUND(SUM(L419)/H418, 2),0)</f>
        <v>0</v>
      </c>
      <c r="J418" s="7"/>
      <c r="K418" s="6">
        <f>I418+ROUND(J418, 2)</f>
        <v>0</v>
      </c>
      <c r="L418" s="6">
        <f>ROUND(I418*H418, 2)</f>
        <v>0</v>
      </c>
      <c r="M418" s="6">
        <f>ROUND(H418*ROUND(J418, 2), 2)</f>
        <v>0</v>
      </c>
      <c r="N418" s="11">
        <f>L418+M418</f>
        <v>0</v>
      </c>
    </row>
    <row r="419" spans="1:14" ht="54" outlineLevel="1" x14ac:dyDescent="0.3">
      <c r="A419" s="24" t="s">
        <v>832</v>
      </c>
      <c r="B419" s="17"/>
      <c r="C419" s="21" t="s">
        <v>58</v>
      </c>
      <c r="D419" s="19"/>
      <c r="E419" s="19" t="s">
        <v>833</v>
      </c>
      <c r="F419" s="22" t="s">
        <v>40</v>
      </c>
      <c r="G419" s="23">
        <v>1.1000000000000001</v>
      </c>
      <c r="H419" s="57">
        <v>23.1</v>
      </c>
      <c r="I419" s="58"/>
      <c r="J419" s="4"/>
      <c r="K419" s="4"/>
      <c r="L419" s="8">
        <f>ROUND(ROUND(I419, 2)*H419, 2)</f>
        <v>0</v>
      </c>
      <c r="M419" s="4"/>
      <c r="N419" s="12"/>
    </row>
    <row r="420" spans="1:14" ht="90" outlineLevel="1" x14ac:dyDescent="0.3">
      <c r="A420" s="24" t="s">
        <v>834</v>
      </c>
      <c r="B420" s="17" t="s">
        <v>835</v>
      </c>
      <c r="C420" s="18" t="s">
        <v>102</v>
      </c>
      <c r="D420" s="19"/>
      <c r="E420" s="19" t="s">
        <v>836</v>
      </c>
      <c r="F420" s="19" t="s">
        <v>40</v>
      </c>
      <c r="G420" s="20">
        <v>1</v>
      </c>
      <c r="H420" s="55">
        <v>19</v>
      </c>
      <c r="I420" s="56">
        <f>IFERROR(ROUND(SUM(L421,L422)/H420, 2),0)</f>
        <v>0</v>
      </c>
      <c r="J420" s="7"/>
      <c r="K420" s="6">
        <f>I420+ROUND(J420, 2)</f>
        <v>0</v>
      </c>
      <c r="L420" s="6">
        <f>ROUND(I420*H420, 2)</f>
        <v>0</v>
      </c>
      <c r="M420" s="6">
        <f>ROUND(H420*ROUND(J420, 2), 2)</f>
        <v>0</v>
      </c>
      <c r="N420" s="11">
        <f>L420+M420</f>
        <v>0</v>
      </c>
    </row>
    <row r="421" spans="1:14" ht="18" outlineLevel="1" x14ac:dyDescent="0.3">
      <c r="A421" s="24" t="s">
        <v>837</v>
      </c>
      <c r="B421" s="17"/>
      <c r="C421" s="21" t="s">
        <v>726</v>
      </c>
      <c r="D421" s="19"/>
      <c r="E421" s="19"/>
      <c r="F421" s="22" t="s">
        <v>40</v>
      </c>
      <c r="G421" s="23">
        <v>1.25</v>
      </c>
      <c r="H421" s="57">
        <v>16.25</v>
      </c>
      <c r="I421" s="58"/>
      <c r="J421" s="4"/>
      <c r="K421" s="4"/>
      <c r="L421" s="8">
        <f>ROUND(ROUND(I421, 2)*H421, 2)</f>
        <v>0</v>
      </c>
      <c r="M421" s="4"/>
      <c r="N421" s="12"/>
    </row>
    <row r="422" spans="1:14" ht="18" outlineLevel="1" x14ac:dyDescent="0.3">
      <c r="A422" s="24" t="s">
        <v>838</v>
      </c>
      <c r="B422" s="17"/>
      <c r="C422" s="21" t="s">
        <v>728</v>
      </c>
      <c r="D422" s="19"/>
      <c r="E422" s="19"/>
      <c r="F422" s="22" t="s">
        <v>40</v>
      </c>
      <c r="G422" s="23">
        <v>1.25</v>
      </c>
      <c r="H422" s="57">
        <v>2.75</v>
      </c>
      <c r="I422" s="58"/>
      <c r="J422" s="4"/>
      <c r="K422" s="4"/>
      <c r="L422" s="8">
        <f>ROUND(ROUND(I422, 2)*H422, 2)</f>
        <v>0</v>
      </c>
      <c r="M422" s="4"/>
      <c r="N422" s="12"/>
    </row>
    <row r="423" spans="1:14" ht="18" outlineLevel="1" x14ac:dyDescent="0.3">
      <c r="A423" s="24" t="s">
        <v>839</v>
      </c>
      <c r="B423" s="17" t="s">
        <v>840</v>
      </c>
      <c r="C423" s="18" t="s">
        <v>117</v>
      </c>
      <c r="D423" s="19"/>
      <c r="E423" s="19"/>
      <c r="F423" s="19" t="s">
        <v>119</v>
      </c>
      <c r="G423" s="20">
        <v>1</v>
      </c>
      <c r="H423" s="55">
        <v>58.3</v>
      </c>
      <c r="I423" s="56">
        <f>IFERROR(ROUND(SUM(L424)/H423, 2),0)</f>
        <v>0</v>
      </c>
      <c r="J423" s="7"/>
      <c r="K423" s="6">
        <f>I423+ROUND(J423, 2)</f>
        <v>0</v>
      </c>
      <c r="L423" s="6">
        <f>ROUND(I423*H423, 2)</f>
        <v>0</v>
      </c>
      <c r="M423" s="6">
        <f>ROUND(H423*ROUND(J423, 2), 2)</f>
        <v>0</v>
      </c>
      <c r="N423" s="11">
        <f>L423+M423</f>
        <v>0</v>
      </c>
    </row>
    <row r="424" spans="1:14" ht="18" outlineLevel="1" x14ac:dyDescent="0.3">
      <c r="A424" s="24" t="s">
        <v>841</v>
      </c>
      <c r="B424" s="17"/>
      <c r="C424" s="21" t="s">
        <v>121</v>
      </c>
      <c r="D424" s="19"/>
      <c r="E424" s="19"/>
      <c r="F424" s="22" t="s">
        <v>119</v>
      </c>
      <c r="G424" s="23">
        <v>1</v>
      </c>
      <c r="H424" s="57">
        <v>58.3</v>
      </c>
      <c r="I424" s="58"/>
      <c r="J424" s="4"/>
      <c r="K424" s="4"/>
      <c r="L424" s="8">
        <f>ROUND(ROUND(I424, 2)*H424, 2)</f>
        <v>0</v>
      </c>
      <c r="M424" s="4"/>
      <c r="N424" s="12"/>
    </row>
    <row r="425" spans="1:14" ht="18" outlineLevel="1" x14ac:dyDescent="0.3">
      <c r="A425" s="24" t="s">
        <v>842</v>
      </c>
      <c r="B425" s="17" t="s">
        <v>840</v>
      </c>
      <c r="C425" s="18" t="s">
        <v>117</v>
      </c>
      <c r="D425" s="19"/>
      <c r="E425" s="19"/>
      <c r="F425" s="19" t="s">
        <v>119</v>
      </c>
      <c r="G425" s="20">
        <v>1</v>
      </c>
      <c r="H425" s="55">
        <v>58.3</v>
      </c>
      <c r="I425" s="56">
        <f>IFERROR(ROUND(SUM(L426)/H425, 2),0)</f>
        <v>0</v>
      </c>
      <c r="J425" s="7"/>
      <c r="K425" s="6">
        <f>I425+ROUND(J425, 2)</f>
        <v>0</v>
      </c>
      <c r="L425" s="6">
        <f>ROUND(I425*H425, 2)</f>
        <v>0</v>
      </c>
      <c r="M425" s="6">
        <f>ROUND(H425*ROUND(J425, 2), 2)</f>
        <v>0</v>
      </c>
      <c r="N425" s="11">
        <f>L425+M425</f>
        <v>0</v>
      </c>
    </row>
    <row r="426" spans="1:14" ht="18" outlineLevel="1" x14ac:dyDescent="0.3">
      <c r="A426" s="24" t="s">
        <v>843</v>
      </c>
      <c r="B426" s="17"/>
      <c r="C426" s="21" t="s">
        <v>121</v>
      </c>
      <c r="D426" s="19"/>
      <c r="E426" s="19"/>
      <c r="F426" s="22" t="s">
        <v>119</v>
      </c>
      <c r="G426" s="23">
        <v>1</v>
      </c>
      <c r="H426" s="57">
        <v>58.3</v>
      </c>
      <c r="I426" s="58"/>
      <c r="J426" s="4"/>
      <c r="K426" s="4"/>
      <c r="L426" s="8">
        <f>ROUND(ROUND(I426, 2)*H426, 2)</f>
        <v>0</v>
      </c>
      <c r="M426" s="4"/>
      <c r="N426" s="12"/>
    </row>
    <row r="427" spans="1:14" ht="72" outlineLevel="1" x14ac:dyDescent="0.3">
      <c r="A427" s="24" t="s">
        <v>844</v>
      </c>
      <c r="B427" s="17" t="s">
        <v>845</v>
      </c>
      <c r="C427" s="18" t="s">
        <v>159</v>
      </c>
      <c r="D427" s="19"/>
      <c r="E427" s="19" t="s">
        <v>846</v>
      </c>
      <c r="F427" s="19" t="s">
        <v>119</v>
      </c>
      <c r="G427" s="20">
        <v>1</v>
      </c>
      <c r="H427" s="55">
        <v>65</v>
      </c>
      <c r="I427" s="56">
        <f>IFERROR(ROUND(SUM(L428)/H427, 2),0)</f>
        <v>0</v>
      </c>
      <c r="J427" s="7"/>
      <c r="K427" s="6">
        <f>I427+ROUND(J427, 2)</f>
        <v>0</v>
      </c>
      <c r="L427" s="6">
        <f>ROUND(I427*H427, 2)</f>
        <v>0</v>
      </c>
      <c r="M427" s="6">
        <f>ROUND(H427*ROUND(J427, 2), 2)</f>
        <v>0</v>
      </c>
      <c r="N427" s="11">
        <f>L427+M427</f>
        <v>0</v>
      </c>
    </row>
    <row r="428" spans="1:14" ht="18" outlineLevel="1" x14ac:dyDescent="0.3">
      <c r="A428" s="24" t="s">
        <v>847</v>
      </c>
      <c r="B428" s="17"/>
      <c r="C428" s="21" t="s">
        <v>161</v>
      </c>
      <c r="D428" s="19"/>
      <c r="E428" s="19"/>
      <c r="F428" s="22" t="s">
        <v>119</v>
      </c>
      <c r="G428" s="23">
        <v>1</v>
      </c>
      <c r="H428" s="57">
        <v>65</v>
      </c>
      <c r="I428" s="58"/>
      <c r="J428" s="4"/>
      <c r="K428" s="4"/>
      <c r="L428" s="8">
        <f>ROUND(ROUND(I428, 2)*H428, 2)</f>
        <v>0</v>
      </c>
      <c r="M428" s="4"/>
      <c r="N428" s="12"/>
    </row>
    <row r="429" spans="1:14" ht="20.399999999999999" outlineLevel="1" x14ac:dyDescent="0.3">
      <c r="A429" s="24" t="s">
        <v>848</v>
      </c>
      <c r="B429" s="17" t="s">
        <v>849</v>
      </c>
      <c r="C429" s="88" t="s">
        <v>206</v>
      </c>
      <c r="D429" s="88"/>
      <c r="E429" s="88"/>
      <c r="F429" s="88"/>
      <c r="G429" s="88"/>
      <c r="H429" s="89"/>
      <c r="I429" s="54"/>
      <c r="J429" s="4"/>
      <c r="K429" s="4"/>
      <c r="L429" s="5">
        <f>SUM(L430,L432)</f>
        <v>0</v>
      </c>
      <c r="M429" s="5">
        <f>SUM(M430,M432)</f>
        <v>0</v>
      </c>
      <c r="N429" s="10">
        <f>SUM(N430,N432)</f>
        <v>0</v>
      </c>
    </row>
    <row r="430" spans="1:14" ht="54" outlineLevel="1" x14ac:dyDescent="0.3">
      <c r="A430" s="24" t="s">
        <v>850</v>
      </c>
      <c r="B430" s="17" t="s">
        <v>851</v>
      </c>
      <c r="C430" s="18" t="s">
        <v>852</v>
      </c>
      <c r="D430" s="19"/>
      <c r="E430" s="19" t="s">
        <v>853</v>
      </c>
      <c r="F430" s="19" t="s">
        <v>119</v>
      </c>
      <c r="G430" s="20">
        <v>1</v>
      </c>
      <c r="H430" s="55">
        <v>58.3</v>
      </c>
      <c r="I430" s="56">
        <f>IFERROR(ROUND(SUM(L431)/H430, 2),0)</f>
        <v>0</v>
      </c>
      <c r="J430" s="7"/>
      <c r="K430" s="6">
        <f>I430+ROUND(J430, 2)</f>
        <v>0</v>
      </c>
      <c r="L430" s="6">
        <f>ROUND(I430*H430, 2)</f>
        <v>0</v>
      </c>
      <c r="M430" s="6">
        <f>ROUND(H430*ROUND(J430, 2), 2)</f>
        <v>0</v>
      </c>
      <c r="N430" s="11">
        <f>L430+M430</f>
        <v>0</v>
      </c>
    </row>
    <row r="431" spans="1:14" ht="18" outlineLevel="1" x14ac:dyDescent="0.3">
      <c r="A431" s="24" t="s">
        <v>854</v>
      </c>
      <c r="B431" s="17"/>
      <c r="C431" s="21" t="s">
        <v>212</v>
      </c>
      <c r="D431" s="19"/>
      <c r="E431" s="19"/>
      <c r="F431" s="22" t="s">
        <v>40</v>
      </c>
      <c r="G431" s="23">
        <v>0.04</v>
      </c>
      <c r="H431" s="57">
        <v>2.3319999999999999</v>
      </c>
      <c r="I431" s="58"/>
      <c r="J431" s="4"/>
      <c r="K431" s="4"/>
      <c r="L431" s="8">
        <f>ROUND(ROUND(I431, 2)*H431, 2)</f>
        <v>0</v>
      </c>
      <c r="M431" s="4"/>
      <c r="N431" s="12"/>
    </row>
    <row r="432" spans="1:14" ht="90" outlineLevel="1" x14ac:dyDescent="0.3">
      <c r="A432" s="24" t="s">
        <v>855</v>
      </c>
      <c r="B432" s="17" t="s">
        <v>856</v>
      </c>
      <c r="C432" s="18" t="s">
        <v>818</v>
      </c>
      <c r="D432" s="19"/>
      <c r="E432" s="19" t="s">
        <v>857</v>
      </c>
      <c r="F432" s="19" t="s">
        <v>119</v>
      </c>
      <c r="G432" s="20">
        <v>1</v>
      </c>
      <c r="H432" s="55">
        <v>58.3</v>
      </c>
      <c r="I432" s="56">
        <f>IFERROR(ROUND(SUM(L433)/H432, 2),0)</f>
        <v>0</v>
      </c>
      <c r="J432" s="7"/>
      <c r="K432" s="6">
        <f>I432+ROUND(J432, 2)</f>
        <v>0</v>
      </c>
      <c r="L432" s="6">
        <f>ROUND(I432*H432, 2)</f>
        <v>0</v>
      </c>
      <c r="M432" s="6">
        <f>ROUND(H432*ROUND(J432, 2), 2)</f>
        <v>0</v>
      </c>
      <c r="N432" s="11">
        <f>L432+M432</f>
        <v>0</v>
      </c>
    </row>
    <row r="433" spans="1:14" ht="36" outlineLevel="1" x14ac:dyDescent="0.3">
      <c r="A433" s="24" t="s">
        <v>858</v>
      </c>
      <c r="B433" s="17"/>
      <c r="C433" s="21" t="s">
        <v>237</v>
      </c>
      <c r="D433" s="19"/>
      <c r="E433" s="19"/>
      <c r="F433" s="22" t="s">
        <v>40</v>
      </c>
      <c r="G433" s="23">
        <v>0.06</v>
      </c>
      <c r="H433" s="57">
        <v>3.4980000000000002</v>
      </c>
      <c r="I433" s="58"/>
      <c r="J433" s="4"/>
      <c r="K433" s="4"/>
      <c r="L433" s="8">
        <f>ROUND(ROUND(I433, 2)*H433, 2)</f>
        <v>0</v>
      </c>
      <c r="M433" s="4"/>
      <c r="N433" s="12"/>
    </row>
    <row r="434" spans="1:14" ht="20.399999999999999" outlineLevel="1" x14ac:dyDescent="0.3">
      <c r="A434" s="24" t="s">
        <v>859</v>
      </c>
      <c r="B434" s="17" t="s">
        <v>860</v>
      </c>
      <c r="C434" s="88" t="s">
        <v>861</v>
      </c>
      <c r="D434" s="88"/>
      <c r="E434" s="88"/>
      <c r="F434" s="88"/>
      <c r="G434" s="88"/>
      <c r="H434" s="89"/>
      <c r="I434" s="54"/>
      <c r="J434" s="4"/>
      <c r="K434" s="4"/>
      <c r="L434" s="5">
        <f>SUM(L435,L448)</f>
        <v>0</v>
      </c>
      <c r="M434" s="5">
        <f>SUM(M435,M448)</f>
        <v>0</v>
      </c>
      <c r="N434" s="10">
        <f>SUM(N435,N448)</f>
        <v>0</v>
      </c>
    </row>
    <row r="435" spans="1:14" ht="20.399999999999999" outlineLevel="1" x14ac:dyDescent="0.3">
      <c r="A435" s="24" t="s">
        <v>862</v>
      </c>
      <c r="B435" s="17" t="s">
        <v>863</v>
      </c>
      <c r="C435" s="88" t="s">
        <v>35</v>
      </c>
      <c r="D435" s="88"/>
      <c r="E435" s="88"/>
      <c r="F435" s="88"/>
      <c r="G435" s="88"/>
      <c r="H435" s="89"/>
      <c r="I435" s="54"/>
      <c r="J435" s="4"/>
      <c r="K435" s="4"/>
      <c r="L435" s="5">
        <f>SUM(L436,L438,L440,L442,L444,L446)</f>
        <v>0</v>
      </c>
      <c r="M435" s="5">
        <f>SUM(M436,M438,M440,M442,M444,M446)</f>
        <v>0</v>
      </c>
      <c r="N435" s="10">
        <f>SUM(N436,N438,N440,N442,N444,N446)</f>
        <v>0</v>
      </c>
    </row>
    <row r="436" spans="1:14" ht="54" outlineLevel="1" x14ac:dyDescent="0.3">
      <c r="A436" s="24" t="s">
        <v>864</v>
      </c>
      <c r="B436" s="17" t="s">
        <v>865</v>
      </c>
      <c r="C436" s="18" t="s">
        <v>55</v>
      </c>
      <c r="D436" s="19"/>
      <c r="E436" s="19" t="s">
        <v>866</v>
      </c>
      <c r="F436" s="19" t="s">
        <v>40</v>
      </c>
      <c r="G436" s="20">
        <v>1</v>
      </c>
      <c r="H436" s="55">
        <v>4379.1000000000004</v>
      </c>
      <c r="I436" s="56">
        <f>IFERROR(ROUND(SUM(L437)/H436, 2),0)</f>
        <v>0</v>
      </c>
      <c r="J436" s="7"/>
      <c r="K436" s="6">
        <f>I436+ROUND(J436, 2)</f>
        <v>0</v>
      </c>
      <c r="L436" s="6">
        <f>ROUND(I436*H436, 2)</f>
        <v>0</v>
      </c>
      <c r="M436" s="6">
        <f>ROUND(H436*ROUND(J436, 2), 2)</f>
        <v>0</v>
      </c>
      <c r="N436" s="11">
        <f>L436+M436</f>
        <v>0</v>
      </c>
    </row>
    <row r="437" spans="1:14" ht="54" outlineLevel="1" x14ac:dyDescent="0.3">
      <c r="A437" s="24" t="s">
        <v>867</v>
      </c>
      <c r="B437" s="17"/>
      <c r="C437" s="21" t="s">
        <v>58</v>
      </c>
      <c r="D437" s="19"/>
      <c r="E437" s="19" t="s">
        <v>868</v>
      </c>
      <c r="F437" s="22" t="s">
        <v>40</v>
      </c>
      <c r="G437" s="23">
        <v>1.1000000000000001</v>
      </c>
      <c r="H437" s="57">
        <v>4817.01</v>
      </c>
      <c r="I437" s="58"/>
      <c r="J437" s="4"/>
      <c r="K437" s="4"/>
      <c r="L437" s="8">
        <f>ROUND(ROUND(I437, 2)*H437, 2)</f>
        <v>0</v>
      </c>
      <c r="M437" s="4"/>
      <c r="N437" s="12"/>
    </row>
    <row r="438" spans="1:14" ht="72" outlineLevel="1" x14ac:dyDescent="0.3">
      <c r="A438" s="24" t="s">
        <v>869</v>
      </c>
      <c r="B438" s="17" t="s">
        <v>870</v>
      </c>
      <c r="C438" s="18" t="s">
        <v>102</v>
      </c>
      <c r="D438" s="19"/>
      <c r="E438" s="19" t="s">
        <v>871</v>
      </c>
      <c r="F438" s="19" t="s">
        <v>40</v>
      </c>
      <c r="G438" s="20">
        <v>1</v>
      </c>
      <c r="H438" s="55">
        <v>842</v>
      </c>
      <c r="I438" s="56">
        <f>IFERROR(ROUND(SUM(L439)/H438, 2),0)</f>
        <v>0</v>
      </c>
      <c r="J438" s="7"/>
      <c r="K438" s="6">
        <f>I438+ROUND(J438, 2)</f>
        <v>0</v>
      </c>
      <c r="L438" s="6">
        <f>ROUND(I438*H438, 2)</f>
        <v>0</v>
      </c>
      <c r="M438" s="6">
        <f>ROUND(H438*ROUND(J438, 2), 2)</f>
        <v>0</v>
      </c>
      <c r="N438" s="11">
        <f>L438+M438</f>
        <v>0</v>
      </c>
    </row>
    <row r="439" spans="1:14" ht="18" outlineLevel="1" x14ac:dyDescent="0.3">
      <c r="A439" s="24" t="s">
        <v>872</v>
      </c>
      <c r="B439" s="17"/>
      <c r="C439" s="21" t="s">
        <v>105</v>
      </c>
      <c r="D439" s="19"/>
      <c r="E439" s="19"/>
      <c r="F439" s="22" t="s">
        <v>40</v>
      </c>
      <c r="G439" s="23">
        <v>1.25</v>
      </c>
      <c r="H439" s="57">
        <v>842</v>
      </c>
      <c r="I439" s="58"/>
      <c r="J439" s="4"/>
      <c r="K439" s="4"/>
      <c r="L439" s="8">
        <f>ROUND(ROUND(I439, 2)*H439, 2)</f>
        <v>0</v>
      </c>
      <c r="M439" s="4"/>
      <c r="N439" s="12"/>
    </row>
    <row r="440" spans="1:14" ht="36" outlineLevel="1" x14ac:dyDescent="0.3">
      <c r="A440" s="24" t="s">
        <v>873</v>
      </c>
      <c r="B440" s="17" t="s">
        <v>874</v>
      </c>
      <c r="C440" s="18" t="s">
        <v>117</v>
      </c>
      <c r="D440" s="19"/>
      <c r="E440" s="19" t="s">
        <v>875</v>
      </c>
      <c r="F440" s="19" t="s">
        <v>119</v>
      </c>
      <c r="G440" s="20">
        <v>1</v>
      </c>
      <c r="H440" s="55">
        <v>14742</v>
      </c>
      <c r="I440" s="56">
        <f>IFERROR(ROUND(SUM(L441)/H440, 2),0)</f>
        <v>0</v>
      </c>
      <c r="J440" s="7"/>
      <c r="K440" s="6">
        <f>I440+ROUND(J440, 2)</f>
        <v>0</v>
      </c>
      <c r="L440" s="6">
        <f>ROUND(I440*H440, 2)</f>
        <v>0</v>
      </c>
      <c r="M440" s="6">
        <f>ROUND(H440*ROUND(J440, 2), 2)</f>
        <v>0</v>
      </c>
      <c r="N440" s="11">
        <f>L440+M440</f>
        <v>0</v>
      </c>
    </row>
    <row r="441" spans="1:14" ht="18" outlineLevel="1" x14ac:dyDescent="0.3">
      <c r="A441" s="24" t="s">
        <v>876</v>
      </c>
      <c r="B441" s="17"/>
      <c r="C441" s="21" t="s">
        <v>121</v>
      </c>
      <c r="D441" s="19"/>
      <c r="E441" s="19"/>
      <c r="F441" s="22" t="s">
        <v>119</v>
      </c>
      <c r="G441" s="23">
        <v>1</v>
      </c>
      <c r="H441" s="57">
        <v>14742</v>
      </c>
      <c r="I441" s="58"/>
      <c r="J441" s="4"/>
      <c r="K441" s="4"/>
      <c r="L441" s="8">
        <f>ROUND(ROUND(I441, 2)*H441, 2)</f>
        <v>0</v>
      </c>
      <c r="M441" s="4"/>
      <c r="N441" s="12"/>
    </row>
    <row r="442" spans="1:14" ht="36" outlineLevel="1" x14ac:dyDescent="0.3">
      <c r="A442" s="24" t="s">
        <v>877</v>
      </c>
      <c r="B442" s="17" t="s">
        <v>878</v>
      </c>
      <c r="C442" s="18" t="s">
        <v>159</v>
      </c>
      <c r="D442" s="19"/>
      <c r="E442" s="19"/>
      <c r="F442" s="19" t="s">
        <v>119</v>
      </c>
      <c r="G442" s="20">
        <v>1</v>
      </c>
      <c r="H442" s="55">
        <v>4745</v>
      </c>
      <c r="I442" s="56">
        <f>IFERROR(ROUND(SUM(L443)/H442, 2),0)</f>
        <v>0</v>
      </c>
      <c r="J442" s="7"/>
      <c r="K442" s="6">
        <f>I442+ROUND(J442, 2)</f>
        <v>0</v>
      </c>
      <c r="L442" s="6">
        <f>ROUND(I442*H442, 2)</f>
        <v>0</v>
      </c>
      <c r="M442" s="6">
        <f>ROUND(H442*ROUND(J442, 2), 2)</f>
        <v>0</v>
      </c>
      <c r="N442" s="11">
        <f>L442+M442</f>
        <v>0</v>
      </c>
    </row>
    <row r="443" spans="1:14" ht="54" outlineLevel="1" x14ac:dyDescent="0.3">
      <c r="A443" s="24" t="s">
        <v>879</v>
      </c>
      <c r="B443" s="17"/>
      <c r="C443" s="21" t="s">
        <v>161</v>
      </c>
      <c r="D443" s="19"/>
      <c r="E443" s="19" t="s">
        <v>880</v>
      </c>
      <c r="F443" s="22" t="s">
        <v>119</v>
      </c>
      <c r="G443" s="23">
        <v>1</v>
      </c>
      <c r="H443" s="57">
        <v>4745</v>
      </c>
      <c r="I443" s="58"/>
      <c r="J443" s="4"/>
      <c r="K443" s="4"/>
      <c r="L443" s="8">
        <f>ROUND(ROUND(I443, 2)*H443, 2)</f>
        <v>0</v>
      </c>
      <c r="M443" s="4"/>
      <c r="N443" s="12"/>
    </row>
    <row r="444" spans="1:14" ht="90" outlineLevel="1" x14ac:dyDescent="0.3">
      <c r="A444" s="24" t="s">
        <v>881</v>
      </c>
      <c r="B444" s="17" t="s">
        <v>878</v>
      </c>
      <c r="C444" s="18" t="s">
        <v>159</v>
      </c>
      <c r="D444" s="19"/>
      <c r="E444" s="19" t="s">
        <v>882</v>
      </c>
      <c r="F444" s="19" t="s">
        <v>119</v>
      </c>
      <c r="G444" s="20">
        <v>1</v>
      </c>
      <c r="H444" s="55">
        <v>4054.05</v>
      </c>
      <c r="I444" s="56">
        <f>IFERROR(ROUND(SUM(L445)/H444, 2),0)</f>
        <v>0</v>
      </c>
      <c r="J444" s="7"/>
      <c r="K444" s="6">
        <f>I444+ROUND(J444, 2)</f>
        <v>0</v>
      </c>
      <c r="L444" s="6">
        <f>ROUND(I444*H444, 2)</f>
        <v>0</v>
      </c>
      <c r="M444" s="6">
        <f>ROUND(H444*ROUND(J444, 2), 2)</f>
        <v>0</v>
      </c>
      <c r="N444" s="11">
        <f>L444+M444</f>
        <v>0</v>
      </c>
    </row>
    <row r="445" spans="1:14" ht="18" outlineLevel="1" x14ac:dyDescent="0.3">
      <c r="A445" s="24" t="s">
        <v>883</v>
      </c>
      <c r="B445" s="17"/>
      <c r="C445" s="21" t="s">
        <v>745</v>
      </c>
      <c r="D445" s="19"/>
      <c r="E445" s="19"/>
      <c r="F445" s="22" t="s">
        <v>119</v>
      </c>
      <c r="G445" s="23">
        <v>1.1000000000000001</v>
      </c>
      <c r="H445" s="57">
        <v>4459.4549999999999</v>
      </c>
      <c r="I445" s="58"/>
      <c r="J445" s="4"/>
      <c r="K445" s="4"/>
      <c r="L445" s="8">
        <f>ROUND(ROUND(I445, 2)*H445, 2)</f>
        <v>0</v>
      </c>
      <c r="M445" s="4"/>
      <c r="N445" s="12"/>
    </row>
    <row r="446" spans="1:14" ht="18" outlineLevel="1" x14ac:dyDescent="0.3">
      <c r="A446" s="24" t="s">
        <v>884</v>
      </c>
      <c r="B446" s="17" t="s">
        <v>885</v>
      </c>
      <c r="C446" s="18" t="s">
        <v>175</v>
      </c>
      <c r="D446" s="19"/>
      <c r="E446" s="19"/>
      <c r="F446" s="19" t="s">
        <v>40</v>
      </c>
      <c r="G446" s="20">
        <v>1</v>
      </c>
      <c r="H446" s="55">
        <v>744</v>
      </c>
      <c r="I446" s="56">
        <f>IFERROR(ROUND(SUM(L447)/H446, 2),0)</f>
        <v>0</v>
      </c>
      <c r="J446" s="7"/>
      <c r="K446" s="6">
        <f>I446+ROUND(J446, 2)</f>
        <v>0</v>
      </c>
      <c r="L446" s="6">
        <f>ROUND(I446*H446, 2)</f>
        <v>0</v>
      </c>
      <c r="M446" s="6">
        <f>ROUND(H446*ROUND(J446, 2), 2)</f>
        <v>0</v>
      </c>
      <c r="N446" s="11">
        <f>L446+M446</f>
        <v>0</v>
      </c>
    </row>
    <row r="447" spans="1:14" ht="54" outlineLevel="1" x14ac:dyDescent="0.3">
      <c r="A447" s="24" t="s">
        <v>886</v>
      </c>
      <c r="B447" s="17"/>
      <c r="C447" s="21" t="s">
        <v>887</v>
      </c>
      <c r="D447" s="19"/>
      <c r="E447" s="19" t="s">
        <v>888</v>
      </c>
      <c r="F447" s="22" t="s">
        <v>40</v>
      </c>
      <c r="G447" s="23">
        <v>1.02</v>
      </c>
      <c r="H447" s="57">
        <v>758.88</v>
      </c>
      <c r="I447" s="58"/>
      <c r="J447" s="4"/>
      <c r="K447" s="4"/>
      <c r="L447" s="8">
        <f>ROUND(ROUND(I447, 2)*H447, 2)</f>
        <v>0</v>
      </c>
      <c r="M447" s="4"/>
      <c r="N447" s="12"/>
    </row>
    <row r="448" spans="1:14" ht="20.399999999999999" outlineLevel="1" x14ac:dyDescent="0.3">
      <c r="A448" s="24" t="s">
        <v>889</v>
      </c>
      <c r="B448" s="17" t="s">
        <v>890</v>
      </c>
      <c r="C448" s="88" t="s">
        <v>206</v>
      </c>
      <c r="D448" s="88"/>
      <c r="E448" s="88"/>
      <c r="F448" s="88"/>
      <c r="G448" s="88"/>
      <c r="H448" s="89"/>
      <c r="I448" s="54"/>
      <c r="J448" s="4"/>
      <c r="K448" s="4"/>
      <c r="L448" s="5">
        <f>SUM(L449,L451,L453)</f>
        <v>0</v>
      </c>
      <c r="M448" s="5">
        <f>SUM(M449,M451,M453)</f>
        <v>0</v>
      </c>
      <c r="N448" s="10">
        <f>SUM(N449,N451,N453)</f>
        <v>0</v>
      </c>
    </row>
    <row r="449" spans="1:14" ht="90" outlineLevel="1" x14ac:dyDescent="0.3">
      <c r="A449" s="24" t="s">
        <v>891</v>
      </c>
      <c r="B449" s="17" t="s">
        <v>892</v>
      </c>
      <c r="C449" s="18" t="s">
        <v>223</v>
      </c>
      <c r="D449" s="19"/>
      <c r="E449" s="19" t="s">
        <v>893</v>
      </c>
      <c r="F449" s="19" t="s">
        <v>119</v>
      </c>
      <c r="G449" s="20">
        <v>1</v>
      </c>
      <c r="H449" s="55">
        <v>3685.5</v>
      </c>
      <c r="I449" s="56">
        <f>IFERROR(ROUND(SUM(L450)/H449, 2),0)</f>
        <v>0</v>
      </c>
      <c r="J449" s="7"/>
      <c r="K449" s="6">
        <f>I449+ROUND(J449, 2)</f>
        <v>0</v>
      </c>
      <c r="L449" s="6">
        <f>ROUND(I449*H449, 2)</f>
        <v>0</v>
      </c>
      <c r="M449" s="6">
        <f>ROUND(H449*ROUND(J449, 2), 2)</f>
        <v>0</v>
      </c>
      <c r="N449" s="11">
        <f>L449+M449</f>
        <v>0</v>
      </c>
    </row>
    <row r="450" spans="1:14" ht="36" outlineLevel="1" x14ac:dyDescent="0.3">
      <c r="A450" s="24" t="s">
        <v>894</v>
      </c>
      <c r="B450" s="17"/>
      <c r="C450" s="21" t="s">
        <v>226</v>
      </c>
      <c r="D450" s="19"/>
      <c r="E450" s="19"/>
      <c r="F450" s="22" t="s">
        <v>40</v>
      </c>
      <c r="G450" s="23">
        <v>0.06</v>
      </c>
      <c r="H450" s="57">
        <v>221.13</v>
      </c>
      <c r="I450" s="58"/>
      <c r="J450" s="4"/>
      <c r="K450" s="4"/>
      <c r="L450" s="8">
        <f>ROUND(ROUND(I450, 2)*H450, 2)</f>
        <v>0</v>
      </c>
      <c r="M450" s="4"/>
      <c r="N450" s="12"/>
    </row>
    <row r="451" spans="1:14" ht="90" outlineLevel="1" x14ac:dyDescent="0.3">
      <c r="A451" s="24" t="s">
        <v>895</v>
      </c>
      <c r="B451" s="17" t="s">
        <v>896</v>
      </c>
      <c r="C451" s="18" t="s">
        <v>754</v>
      </c>
      <c r="D451" s="19"/>
      <c r="E451" s="19" t="s">
        <v>897</v>
      </c>
      <c r="F451" s="19" t="s">
        <v>119</v>
      </c>
      <c r="G451" s="20">
        <v>1</v>
      </c>
      <c r="H451" s="55">
        <v>3685.5</v>
      </c>
      <c r="I451" s="56">
        <f>IFERROR(ROUND(SUM(L452)/H451, 2),0)</f>
        <v>0</v>
      </c>
      <c r="J451" s="7"/>
      <c r="K451" s="6">
        <f>I451+ROUND(J451, 2)</f>
        <v>0</v>
      </c>
      <c r="L451" s="6">
        <f>ROUND(I451*H451, 2)</f>
        <v>0</v>
      </c>
      <c r="M451" s="6">
        <f>ROUND(H451*ROUND(J451, 2), 2)</f>
        <v>0</v>
      </c>
      <c r="N451" s="11">
        <f>L451+M451</f>
        <v>0</v>
      </c>
    </row>
    <row r="452" spans="1:14" ht="36" outlineLevel="1" x14ac:dyDescent="0.3">
      <c r="A452" s="24" t="s">
        <v>898</v>
      </c>
      <c r="B452" s="17"/>
      <c r="C452" s="21" t="s">
        <v>237</v>
      </c>
      <c r="D452" s="19"/>
      <c r="E452" s="19"/>
      <c r="F452" s="22" t="s">
        <v>40</v>
      </c>
      <c r="G452" s="23">
        <v>7.0000000000000007E-2</v>
      </c>
      <c r="H452" s="57">
        <v>257.98500000000001</v>
      </c>
      <c r="I452" s="58"/>
      <c r="J452" s="4"/>
      <c r="K452" s="4"/>
      <c r="L452" s="8">
        <f>ROUND(ROUND(I452, 2)*H452, 2)</f>
        <v>0</v>
      </c>
      <c r="M452" s="4"/>
      <c r="N452" s="12"/>
    </row>
    <row r="453" spans="1:14" ht="108" outlineLevel="1" x14ac:dyDescent="0.3">
      <c r="A453" s="24" t="s">
        <v>899</v>
      </c>
      <c r="B453" s="17" t="s">
        <v>900</v>
      </c>
      <c r="C453" s="18" t="s">
        <v>759</v>
      </c>
      <c r="D453" s="19"/>
      <c r="E453" s="19" t="s">
        <v>901</v>
      </c>
      <c r="F453" s="19" t="s">
        <v>119</v>
      </c>
      <c r="G453" s="20">
        <v>1</v>
      </c>
      <c r="H453" s="55">
        <v>3685.5</v>
      </c>
      <c r="I453" s="56">
        <f>IFERROR(ROUND(SUM(L454)/H453, 2),0)</f>
        <v>0</v>
      </c>
      <c r="J453" s="7"/>
      <c r="K453" s="6">
        <f>I453+ROUND(J453, 2)</f>
        <v>0</v>
      </c>
      <c r="L453" s="6">
        <f>ROUND(I453*H453, 2)</f>
        <v>0</v>
      </c>
      <c r="M453" s="6">
        <f>ROUND(H453*ROUND(J453, 2), 2)</f>
        <v>0</v>
      </c>
      <c r="N453" s="11">
        <f>L453+M453</f>
        <v>0</v>
      </c>
    </row>
    <row r="454" spans="1:14" ht="36" outlineLevel="1" x14ac:dyDescent="0.3">
      <c r="A454" s="24" t="s">
        <v>902</v>
      </c>
      <c r="B454" s="17"/>
      <c r="C454" s="21" t="s">
        <v>237</v>
      </c>
      <c r="D454" s="19"/>
      <c r="E454" s="19"/>
      <c r="F454" s="22" t="s">
        <v>40</v>
      </c>
      <c r="G454" s="23">
        <v>0.09</v>
      </c>
      <c r="H454" s="57">
        <v>331.69499999999999</v>
      </c>
      <c r="I454" s="58"/>
      <c r="J454" s="4"/>
      <c r="K454" s="4"/>
      <c r="L454" s="8">
        <f>ROUND(ROUND(I454, 2)*H454, 2)</f>
        <v>0</v>
      </c>
      <c r="M454" s="4"/>
      <c r="N454" s="12"/>
    </row>
    <row r="455" spans="1:14" ht="20.399999999999999" outlineLevel="1" x14ac:dyDescent="0.3">
      <c r="A455" s="24" t="s">
        <v>903</v>
      </c>
      <c r="B455" s="17" t="s">
        <v>904</v>
      </c>
      <c r="C455" s="88" t="s">
        <v>905</v>
      </c>
      <c r="D455" s="88"/>
      <c r="E455" s="88"/>
      <c r="F455" s="88"/>
      <c r="G455" s="88"/>
      <c r="H455" s="89"/>
      <c r="I455" s="54"/>
      <c r="J455" s="4"/>
      <c r="K455" s="4"/>
      <c r="L455" s="5">
        <f>SUM(L456,L459)</f>
        <v>0</v>
      </c>
      <c r="M455" s="5">
        <f>SUM(M456,M459)</f>
        <v>0</v>
      </c>
      <c r="N455" s="10">
        <f>SUM(N456,N459)</f>
        <v>0</v>
      </c>
    </row>
    <row r="456" spans="1:14" ht="20.399999999999999" outlineLevel="1" x14ac:dyDescent="0.3">
      <c r="A456" s="24" t="s">
        <v>906</v>
      </c>
      <c r="B456" s="17" t="s">
        <v>907</v>
      </c>
      <c r="C456" s="88" t="s">
        <v>35</v>
      </c>
      <c r="D456" s="88"/>
      <c r="E456" s="88"/>
      <c r="F456" s="88"/>
      <c r="G456" s="88"/>
      <c r="H456" s="89"/>
      <c r="I456" s="54"/>
      <c r="J456" s="4"/>
      <c r="K456" s="4"/>
      <c r="L456" s="5">
        <f>SUM(L457)</f>
        <v>0</v>
      </c>
      <c r="M456" s="5">
        <f>SUM(M457)</f>
        <v>0</v>
      </c>
      <c r="N456" s="10">
        <f>SUM(N457)</f>
        <v>0</v>
      </c>
    </row>
    <row r="457" spans="1:14" ht="36" outlineLevel="1" x14ac:dyDescent="0.3">
      <c r="A457" s="24" t="s">
        <v>908</v>
      </c>
      <c r="B457" s="17" t="s">
        <v>909</v>
      </c>
      <c r="C457" s="18" t="s">
        <v>117</v>
      </c>
      <c r="D457" s="19"/>
      <c r="E457" s="19" t="s">
        <v>910</v>
      </c>
      <c r="F457" s="19" t="s">
        <v>119</v>
      </c>
      <c r="G457" s="20">
        <v>1</v>
      </c>
      <c r="H457" s="55">
        <v>45.9</v>
      </c>
      <c r="I457" s="56">
        <f>IFERROR(ROUND(SUM(L458)/H457, 2),0)</f>
        <v>0</v>
      </c>
      <c r="J457" s="7"/>
      <c r="K457" s="6">
        <f>I457+ROUND(J457, 2)</f>
        <v>0</v>
      </c>
      <c r="L457" s="6">
        <f>ROUND(I457*H457, 2)</f>
        <v>0</v>
      </c>
      <c r="M457" s="6">
        <f>ROUND(H457*ROUND(J457, 2), 2)</f>
        <v>0</v>
      </c>
      <c r="N457" s="11">
        <f>L457+M457</f>
        <v>0</v>
      </c>
    </row>
    <row r="458" spans="1:14" ht="18" outlineLevel="1" x14ac:dyDescent="0.3">
      <c r="A458" s="24" t="s">
        <v>911</v>
      </c>
      <c r="B458" s="17"/>
      <c r="C458" s="21" t="s">
        <v>121</v>
      </c>
      <c r="D458" s="19"/>
      <c r="E458" s="19"/>
      <c r="F458" s="22" t="s">
        <v>119</v>
      </c>
      <c r="G458" s="23">
        <v>1</v>
      </c>
      <c r="H458" s="57">
        <v>45.9</v>
      </c>
      <c r="I458" s="58"/>
      <c r="J458" s="4"/>
      <c r="K458" s="4"/>
      <c r="L458" s="8">
        <f>ROUND(ROUND(I458, 2)*H458, 2)</f>
        <v>0</v>
      </c>
      <c r="M458" s="4"/>
      <c r="N458" s="12"/>
    </row>
    <row r="459" spans="1:14" ht="20.399999999999999" outlineLevel="1" x14ac:dyDescent="0.3">
      <c r="A459" s="24" t="s">
        <v>912</v>
      </c>
      <c r="B459" s="17" t="s">
        <v>913</v>
      </c>
      <c r="C459" s="88" t="s">
        <v>206</v>
      </c>
      <c r="D459" s="88"/>
      <c r="E459" s="88"/>
      <c r="F459" s="88"/>
      <c r="G459" s="88"/>
      <c r="H459" s="89"/>
      <c r="I459" s="54"/>
      <c r="J459" s="4"/>
      <c r="K459" s="4"/>
      <c r="L459" s="5">
        <f>SUM(L460)</f>
        <v>0</v>
      </c>
      <c r="M459" s="5">
        <f>SUM(M460)</f>
        <v>0</v>
      </c>
      <c r="N459" s="10">
        <f>SUM(N460)</f>
        <v>0</v>
      </c>
    </row>
    <row r="460" spans="1:14" ht="90" outlineLevel="1" x14ac:dyDescent="0.3">
      <c r="A460" s="24" t="s">
        <v>914</v>
      </c>
      <c r="B460" s="17" t="s">
        <v>915</v>
      </c>
      <c r="C460" s="18" t="s">
        <v>916</v>
      </c>
      <c r="D460" s="19"/>
      <c r="E460" s="19" t="s">
        <v>917</v>
      </c>
      <c r="F460" s="19" t="s">
        <v>119</v>
      </c>
      <c r="G460" s="20">
        <v>1</v>
      </c>
      <c r="H460" s="55">
        <v>45.9</v>
      </c>
      <c r="I460" s="56">
        <f>IFERROR(ROUND(SUM(L461)/H460, 2),0)</f>
        <v>0</v>
      </c>
      <c r="J460" s="7"/>
      <c r="K460" s="6">
        <f>I460+ROUND(J460, 2)</f>
        <v>0</v>
      </c>
      <c r="L460" s="6">
        <f>ROUND(I460*H460, 2)</f>
        <v>0</v>
      </c>
      <c r="M460" s="6">
        <f>ROUND(H460*ROUND(J460, 2), 2)</f>
        <v>0</v>
      </c>
      <c r="N460" s="11">
        <f>L460+M460</f>
        <v>0</v>
      </c>
    </row>
    <row r="461" spans="1:14" ht="36" outlineLevel="1" x14ac:dyDescent="0.3">
      <c r="A461" s="24" t="s">
        <v>918</v>
      </c>
      <c r="B461" s="17"/>
      <c r="C461" s="21" t="s">
        <v>226</v>
      </c>
      <c r="D461" s="19"/>
      <c r="E461" s="19"/>
      <c r="F461" s="22" t="s">
        <v>40</v>
      </c>
      <c r="G461" s="23">
        <v>0.04</v>
      </c>
      <c r="H461" s="57">
        <v>1.8360000000000001</v>
      </c>
      <c r="I461" s="58"/>
      <c r="J461" s="4"/>
      <c r="K461" s="4"/>
      <c r="L461" s="8">
        <f>ROUND(ROUND(I461, 2)*H461, 2)</f>
        <v>0</v>
      </c>
      <c r="M461" s="4"/>
      <c r="N461" s="12"/>
    </row>
    <row r="462" spans="1:14" ht="20.399999999999999" outlineLevel="1" x14ac:dyDescent="0.3">
      <c r="A462" s="24" t="s">
        <v>919</v>
      </c>
      <c r="B462" s="17" t="s">
        <v>920</v>
      </c>
      <c r="C462" s="88" t="s">
        <v>921</v>
      </c>
      <c r="D462" s="88"/>
      <c r="E462" s="88"/>
      <c r="F462" s="88"/>
      <c r="G462" s="88"/>
      <c r="H462" s="89"/>
      <c r="I462" s="54"/>
      <c r="J462" s="4"/>
      <c r="K462" s="4"/>
      <c r="L462" s="5">
        <f>SUM(L463,L466)</f>
        <v>0</v>
      </c>
      <c r="M462" s="5">
        <f>SUM(M463,M466)</f>
        <v>0</v>
      </c>
      <c r="N462" s="10">
        <f>SUM(N463,N466)</f>
        <v>0</v>
      </c>
    </row>
    <row r="463" spans="1:14" ht="20.399999999999999" outlineLevel="1" x14ac:dyDescent="0.3">
      <c r="A463" s="24" t="s">
        <v>922</v>
      </c>
      <c r="B463" s="17" t="s">
        <v>923</v>
      </c>
      <c r="C463" s="88" t="s">
        <v>35</v>
      </c>
      <c r="D463" s="88"/>
      <c r="E463" s="88"/>
      <c r="F463" s="88"/>
      <c r="G463" s="88"/>
      <c r="H463" s="89"/>
      <c r="I463" s="54"/>
      <c r="J463" s="4"/>
      <c r="K463" s="4"/>
      <c r="L463" s="5">
        <f>SUM(L464)</f>
        <v>0</v>
      </c>
      <c r="M463" s="5">
        <f>SUM(M464)</f>
        <v>0</v>
      </c>
      <c r="N463" s="10">
        <f>SUM(N464)</f>
        <v>0</v>
      </c>
    </row>
    <row r="464" spans="1:14" ht="18" outlineLevel="1" x14ac:dyDescent="0.3">
      <c r="A464" s="24" t="s">
        <v>924</v>
      </c>
      <c r="B464" s="17" t="s">
        <v>925</v>
      </c>
      <c r="C464" s="18" t="s">
        <v>117</v>
      </c>
      <c r="D464" s="19"/>
      <c r="E464" s="19" t="s">
        <v>926</v>
      </c>
      <c r="F464" s="19" t="s">
        <v>119</v>
      </c>
      <c r="G464" s="20">
        <v>1</v>
      </c>
      <c r="H464" s="55">
        <v>190.7</v>
      </c>
      <c r="I464" s="56">
        <f>IFERROR(ROUND(SUM(L465)/H464, 2),0)</f>
        <v>0</v>
      </c>
      <c r="J464" s="7"/>
      <c r="K464" s="6">
        <f>I464+ROUND(J464, 2)</f>
        <v>0</v>
      </c>
      <c r="L464" s="6">
        <f>ROUND(I464*H464, 2)</f>
        <v>0</v>
      </c>
      <c r="M464" s="6">
        <f>ROUND(H464*ROUND(J464, 2), 2)</f>
        <v>0</v>
      </c>
      <c r="N464" s="11">
        <f>L464+M464</f>
        <v>0</v>
      </c>
    </row>
    <row r="465" spans="1:14" ht="18" outlineLevel="1" x14ac:dyDescent="0.3">
      <c r="A465" s="24" t="s">
        <v>927</v>
      </c>
      <c r="B465" s="17"/>
      <c r="C465" s="21" t="s">
        <v>121</v>
      </c>
      <c r="D465" s="19"/>
      <c r="E465" s="19"/>
      <c r="F465" s="22" t="s">
        <v>119</v>
      </c>
      <c r="G465" s="23">
        <v>1</v>
      </c>
      <c r="H465" s="57">
        <v>190.7</v>
      </c>
      <c r="I465" s="58"/>
      <c r="J465" s="4"/>
      <c r="K465" s="4"/>
      <c r="L465" s="8">
        <f>ROUND(ROUND(I465, 2)*H465, 2)</f>
        <v>0</v>
      </c>
      <c r="M465" s="4"/>
      <c r="N465" s="12"/>
    </row>
    <row r="466" spans="1:14" ht="20.399999999999999" outlineLevel="1" x14ac:dyDescent="0.3">
      <c r="A466" s="24" t="s">
        <v>928</v>
      </c>
      <c r="B466" s="17" t="s">
        <v>929</v>
      </c>
      <c r="C466" s="88" t="s">
        <v>206</v>
      </c>
      <c r="D466" s="88"/>
      <c r="E466" s="88"/>
      <c r="F466" s="88"/>
      <c r="G466" s="88"/>
      <c r="H466" s="89"/>
      <c r="I466" s="54"/>
      <c r="J466" s="4"/>
      <c r="K466" s="4"/>
      <c r="L466" s="5">
        <f>SUM(L467)</f>
        <v>0</v>
      </c>
      <c r="M466" s="5">
        <f>SUM(M467)</f>
        <v>0</v>
      </c>
      <c r="N466" s="10">
        <f>SUM(N467)</f>
        <v>0</v>
      </c>
    </row>
    <row r="467" spans="1:14" ht="90" outlineLevel="1" x14ac:dyDescent="0.3">
      <c r="A467" s="24" t="s">
        <v>930</v>
      </c>
      <c r="B467" s="17" t="s">
        <v>931</v>
      </c>
      <c r="C467" s="18" t="s">
        <v>932</v>
      </c>
      <c r="D467" s="19"/>
      <c r="E467" s="19" t="s">
        <v>933</v>
      </c>
      <c r="F467" s="19" t="s">
        <v>119</v>
      </c>
      <c r="G467" s="20">
        <v>1</v>
      </c>
      <c r="H467" s="55">
        <v>190.7</v>
      </c>
      <c r="I467" s="56">
        <f>IFERROR(ROUND(SUM(L468)/H467, 2),0)</f>
        <v>0</v>
      </c>
      <c r="J467" s="7"/>
      <c r="K467" s="6">
        <f>I467+ROUND(J467, 2)</f>
        <v>0</v>
      </c>
      <c r="L467" s="6">
        <f>ROUND(I467*H467, 2)</f>
        <v>0</v>
      </c>
      <c r="M467" s="6">
        <f>ROUND(H467*ROUND(J467, 2), 2)</f>
        <v>0</v>
      </c>
      <c r="N467" s="11">
        <f>L467+M467</f>
        <v>0</v>
      </c>
    </row>
    <row r="468" spans="1:14" ht="36" outlineLevel="1" x14ac:dyDescent="0.3">
      <c r="A468" s="24" t="s">
        <v>934</v>
      </c>
      <c r="B468" s="17"/>
      <c r="C468" s="21" t="s">
        <v>226</v>
      </c>
      <c r="D468" s="19"/>
      <c r="E468" s="19"/>
      <c r="F468" s="22" t="s">
        <v>40</v>
      </c>
      <c r="G468" s="23">
        <v>7.0000000000000007E-2</v>
      </c>
      <c r="H468" s="57">
        <v>13.349</v>
      </c>
      <c r="I468" s="58"/>
      <c r="J468" s="4"/>
      <c r="K468" s="4"/>
      <c r="L468" s="8">
        <f>ROUND(ROUND(I468, 2)*H468, 2)</f>
        <v>0</v>
      </c>
      <c r="M468" s="4"/>
      <c r="N468" s="12"/>
    </row>
    <row r="469" spans="1:14" ht="20.399999999999999" outlineLevel="1" x14ac:dyDescent="0.3">
      <c r="A469" s="24" t="s">
        <v>935</v>
      </c>
      <c r="B469" s="17" t="s">
        <v>936</v>
      </c>
      <c r="C469" s="88" t="s">
        <v>937</v>
      </c>
      <c r="D469" s="88"/>
      <c r="E469" s="88"/>
      <c r="F469" s="88"/>
      <c r="G469" s="88"/>
      <c r="H469" s="89"/>
      <c r="I469" s="54"/>
      <c r="J469" s="4"/>
      <c r="K469" s="4"/>
      <c r="L469" s="5">
        <f>SUM(L470,L481)</f>
        <v>3128047.86</v>
      </c>
      <c r="M469" s="5">
        <f>SUM(M470,M481)</f>
        <v>0</v>
      </c>
      <c r="N469" s="10">
        <f>SUM(N470,N481)</f>
        <v>3128047.86</v>
      </c>
    </row>
    <row r="470" spans="1:14" ht="20.399999999999999" outlineLevel="1" x14ac:dyDescent="0.3">
      <c r="A470" s="24" t="s">
        <v>938</v>
      </c>
      <c r="B470" s="17" t="s">
        <v>939</v>
      </c>
      <c r="C470" s="88" t="s">
        <v>35</v>
      </c>
      <c r="D470" s="88"/>
      <c r="E470" s="88"/>
      <c r="F470" s="88"/>
      <c r="G470" s="88"/>
      <c r="H470" s="89"/>
      <c r="I470" s="54"/>
      <c r="J470" s="4"/>
      <c r="K470" s="4"/>
      <c r="L470" s="5">
        <f>SUM(L471,L473,L475,L477,L479)</f>
        <v>0</v>
      </c>
      <c r="M470" s="5">
        <f>SUM(M471,M473,M475,M477,M479)</f>
        <v>0</v>
      </c>
      <c r="N470" s="10">
        <f>SUM(N471,N473,N475,N477,N479)</f>
        <v>0</v>
      </c>
    </row>
    <row r="471" spans="1:14" ht="72" outlineLevel="1" x14ac:dyDescent="0.3">
      <c r="A471" s="24" t="s">
        <v>940</v>
      </c>
      <c r="B471" s="17" t="s">
        <v>941</v>
      </c>
      <c r="C471" s="18" t="s">
        <v>38</v>
      </c>
      <c r="D471" s="19"/>
      <c r="E471" s="19" t="s">
        <v>942</v>
      </c>
      <c r="F471" s="19" t="s">
        <v>40</v>
      </c>
      <c r="G471" s="20">
        <v>1</v>
      </c>
      <c r="H471" s="55">
        <v>126</v>
      </c>
      <c r="I471" s="56">
        <f>IFERROR(ROUND(SUM(L472)/H471, 2),0)</f>
        <v>0</v>
      </c>
      <c r="J471" s="7"/>
      <c r="K471" s="6">
        <f>I471+ROUND(J471, 2)</f>
        <v>0</v>
      </c>
      <c r="L471" s="6">
        <f>ROUND(I471*H471, 2)</f>
        <v>0</v>
      </c>
      <c r="M471" s="6">
        <f>ROUND(H471*ROUND(J471, 2), 2)</f>
        <v>0</v>
      </c>
      <c r="N471" s="11">
        <f>L471+M471</f>
        <v>0</v>
      </c>
    </row>
    <row r="472" spans="1:14" ht="18" outlineLevel="1" x14ac:dyDescent="0.3">
      <c r="A472" s="24" t="s">
        <v>943</v>
      </c>
      <c r="B472" s="17"/>
      <c r="C472" s="21" t="s">
        <v>42</v>
      </c>
      <c r="D472" s="19"/>
      <c r="E472" s="19"/>
      <c r="F472" s="22" t="s">
        <v>40</v>
      </c>
      <c r="G472" s="23">
        <v>1</v>
      </c>
      <c r="H472" s="57">
        <v>126</v>
      </c>
      <c r="I472" s="58"/>
      <c r="J472" s="4"/>
      <c r="K472" s="4"/>
      <c r="L472" s="8">
        <f>ROUND(ROUND(I472, 2)*H472, 2)</f>
        <v>0</v>
      </c>
      <c r="M472" s="4"/>
      <c r="N472" s="12"/>
    </row>
    <row r="473" spans="1:14" ht="72" outlineLevel="1" x14ac:dyDescent="0.3">
      <c r="A473" s="24" t="s">
        <v>944</v>
      </c>
      <c r="B473" s="17" t="s">
        <v>945</v>
      </c>
      <c r="C473" s="18" t="s">
        <v>55</v>
      </c>
      <c r="D473" s="19"/>
      <c r="E473" s="19" t="s">
        <v>946</v>
      </c>
      <c r="F473" s="19" t="s">
        <v>40</v>
      </c>
      <c r="G473" s="20">
        <v>1</v>
      </c>
      <c r="H473" s="55">
        <v>739.1</v>
      </c>
      <c r="I473" s="56">
        <f>IFERROR(ROUND(SUM(L474)/H473, 2),0)</f>
        <v>0</v>
      </c>
      <c r="J473" s="7"/>
      <c r="K473" s="6">
        <f>I473+ROUND(J473, 2)</f>
        <v>0</v>
      </c>
      <c r="L473" s="6">
        <f>ROUND(I473*H473, 2)</f>
        <v>0</v>
      </c>
      <c r="M473" s="6">
        <f>ROUND(H473*ROUND(J473, 2), 2)</f>
        <v>0</v>
      </c>
      <c r="N473" s="11">
        <f>L473+M473</f>
        <v>0</v>
      </c>
    </row>
    <row r="474" spans="1:14" ht="18" outlineLevel="1" x14ac:dyDescent="0.3">
      <c r="A474" s="24" t="s">
        <v>947</v>
      </c>
      <c r="B474" s="17"/>
      <c r="C474" s="21" t="s">
        <v>58</v>
      </c>
      <c r="D474" s="19"/>
      <c r="E474" s="19"/>
      <c r="F474" s="22" t="s">
        <v>40</v>
      </c>
      <c r="G474" s="23">
        <v>1.1000000000000001</v>
      </c>
      <c r="H474" s="57">
        <v>813.01</v>
      </c>
      <c r="I474" s="58"/>
      <c r="J474" s="4"/>
      <c r="K474" s="4"/>
      <c r="L474" s="8">
        <f>ROUND(ROUND(I474, 2)*H474, 2)</f>
        <v>0</v>
      </c>
      <c r="M474" s="4"/>
      <c r="N474" s="12"/>
    </row>
    <row r="475" spans="1:14" ht="54" outlineLevel="1" x14ac:dyDescent="0.3">
      <c r="A475" s="24" t="s">
        <v>948</v>
      </c>
      <c r="B475" s="17" t="s">
        <v>949</v>
      </c>
      <c r="C475" s="18" t="s">
        <v>102</v>
      </c>
      <c r="D475" s="19"/>
      <c r="E475" s="19"/>
      <c r="F475" s="19" t="s">
        <v>40</v>
      </c>
      <c r="G475" s="20">
        <v>1</v>
      </c>
      <c r="H475" s="55">
        <v>490</v>
      </c>
      <c r="I475" s="56">
        <f>IFERROR(ROUND(SUM(L476)/H475, 2),0)</f>
        <v>0</v>
      </c>
      <c r="J475" s="7"/>
      <c r="K475" s="6">
        <f>I475+ROUND(J475, 2)</f>
        <v>0</v>
      </c>
      <c r="L475" s="6">
        <f>ROUND(I475*H475, 2)</f>
        <v>0</v>
      </c>
      <c r="M475" s="6">
        <f>ROUND(H475*ROUND(J475, 2), 2)</f>
        <v>0</v>
      </c>
      <c r="N475" s="11">
        <f>L475+M475</f>
        <v>0</v>
      </c>
    </row>
    <row r="476" spans="1:14" ht="18" outlineLevel="1" x14ac:dyDescent="0.3">
      <c r="A476" s="24" t="s">
        <v>950</v>
      </c>
      <c r="B476" s="17"/>
      <c r="C476" s="21" t="s">
        <v>105</v>
      </c>
      <c r="D476" s="19"/>
      <c r="E476" s="19"/>
      <c r="F476" s="22" t="s">
        <v>40</v>
      </c>
      <c r="G476" s="23">
        <v>1.25</v>
      </c>
      <c r="H476" s="57">
        <v>490</v>
      </c>
      <c r="I476" s="58"/>
      <c r="J476" s="4"/>
      <c r="K476" s="4"/>
      <c r="L476" s="8">
        <f>ROUND(ROUND(I476, 2)*H476, 2)</f>
        <v>0</v>
      </c>
      <c r="M476" s="4"/>
      <c r="N476" s="12"/>
    </row>
    <row r="477" spans="1:14" ht="54" outlineLevel="1" x14ac:dyDescent="0.3">
      <c r="A477" s="24" t="s">
        <v>951</v>
      </c>
      <c r="B477" s="17" t="s">
        <v>952</v>
      </c>
      <c r="C477" s="18" t="s">
        <v>159</v>
      </c>
      <c r="D477" s="19"/>
      <c r="E477" s="19" t="s">
        <v>740</v>
      </c>
      <c r="F477" s="19" t="s">
        <v>119</v>
      </c>
      <c r="G477" s="20">
        <v>1</v>
      </c>
      <c r="H477" s="55">
        <v>2760</v>
      </c>
      <c r="I477" s="56">
        <f>IFERROR(ROUND(SUM(L478)/H477, 2),0)</f>
        <v>0</v>
      </c>
      <c r="J477" s="7"/>
      <c r="K477" s="6">
        <f>I477+ROUND(J477, 2)</f>
        <v>0</v>
      </c>
      <c r="L477" s="6">
        <f>ROUND(I477*H477, 2)</f>
        <v>0</v>
      </c>
      <c r="M477" s="6">
        <f>ROUND(H477*ROUND(J477, 2), 2)</f>
        <v>0</v>
      </c>
      <c r="N477" s="11">
        <f>L477+M477</f>
        <v>0</v>
      </c>
    </row>
    <row r="478" spans="1:14" ht="18" outlineLevel="1" x14ac:dyDescent="0.3">
      <c r="A478" s="24" t="s">
        <v>953</v>
      </c>
      <c r="B478" s="17"/>
      <c r="C478" s="21" t="s">
        <v>161</v>
      </c>
      <c r="D478" s="19"/>
      <c r="E478" s="19"/>
      <c r="F478" s="22" t="s">
        <v>119</v>
      </c>
      <c r="G478" s="23">
        <v>1</v>
      </c>
      <c r="H478" s="57">
        <v>2760</v>
      </c>
      <c r="I478" s="58"/>
      <c r="J478" s="4"/>
      <c r="K478" s="4"/>
      <c r="L478" s="8">
        <f>ROUND(ROUND(I478, 2)*H478, 2)</f>
        <v>0</v>
      </c>
      <c r="M478" s="4"/>
      <c r="N478" s="12"/>
    </row>
    <row r="479" spans="1:14" ht="54" outlineLevel="1" x14ac:dyDescent="0.3">
      <c r="A479" s="24" t="s">
        <v>954</v>
      </c>
      <c r="B479" s="17" t="s">
        <v>955</v>
      </c>
      <c r="C479" s="18" t="s">
        <v>175</v>
      </c>
      <c r="D479" s="19"/>
      <c r="E479" s="19" t="s">
        <v>956</v>
      </c>
      <c r="F479" s="19" t="s">
        <v>40</v>
      </c>
      <c r="G479" s="20">
        <v>1</v>
      </c>
      <c r="H479" s="55">
        <v>377</v>
      </c>
      <c r="I479" s="56">
        <f>IFERROR(ROUND(SUM(L480)/H479, 2),0)</f>
        <v>0</v>
      </c>
      <c r="J479" s="7"/>
      <c r="K479" s="6">
        <f>I479+ROUND(J479, 2)</f>
        <v>0</v>
      </c>
      <c r="L479" s="6">
        <f>ROUND(I479*H479, 2)</f>
        <v>0</v>
      </c>
      <c r="M479" s="6">
        <f>ROUND(H479*ROUND(J479, 2), 2)</f>
        <v>0</v>
      </c>
      <c r="N479" s="11">
        <f>L479+M479</f>
        <v>0</v>
      </c>
    </row>
    <row r="480" spans="1:14" ht="18" outlineLevel="1" x14ac:dyDescent="0.3">
      <c r="A480" s="24" t="s">
        <v>957</v>
      </c>
      <c r="B480" s="17"/>
      <c r="C480" s="21" t="s">
        <v>887</v>
      </c>
      <c r="D480" s="19"/>
      <c r="E480" s="19"/>
      <c r="F480" s="22" t="s">
        <v>40</v>
      </c>
      <c r="G480" s="23">
        <v>1.02</v>
      </c>
      <c r="H480" s="57">
        <v>384.54</v>
      </c>
      <c r="I480" s="58"/>
      <c r="J480" s="4"/>
      <c r="K480" s="4"/>
      <c r="L480" s="8">
        <f>ROUND(ROUND(I480, 2)*H480, 2)</f>
        <v>0</v>
      </c>
      <c r="M480" s="4"/>
      <c r="N480" s="12"/>
    </row>
    <row r="481" spans="1:14" ht="20.399999999999999" outlineLevel="1" x14ac:dyDescent="0.3">
      <c r="A481" s="24" t="s">
        <v>958</v>
      </c>
      <c r="B481" s="17" t="s">
        <v>959</v>
      </c>
      <c r="C481" s="88" t="s">
        <v>206</v>
      </c>
      <c r="D481" s="88"/>
      <c r="E481" s="88"/>
      <c r="F481" s="88"/>
      <c r="G481" s="88"/>
      <c r="H481" s="89"/>
      <c r="I481" s="54"/>
      <c r="J481" s="4"/>
      <c r="K481" s="4"/>
      <c r="L481" s="5">
        <f>SUM(L482)</f>
        <v>3128047.86</v>
      </c>
      <c r="M481" s="5">
        <f>SUM(M482)</f>
        <v>0</v>
      </c>
      <c r="N481" s="10">
        <f>SUM(N482)</f>
        <v>3128047.86</v>
      </c>
    </row>
    <row r="482" spans="1:14" ht="36" outlineLevel="1" x14ac:dyDescent="0.3">
      <c r="A482" s="24" t="s">
        <v>960</v>
      </c>
      <c r="B482" s="17" t="s">
        <v>961</v>
      </c>
      <c r="C482" s="18" t="s">
        <v>264</v>
      </c>
      <c r="D482" s="19"/>
      <c r="E482" s="19"/>
      <c r="F482" s="19" t="s">
        <v>119</v>
      </c>
      <c r="G482" s="20">
        <v>1</v>
      </c>
      <c r="H482" s="55">
        <v>2508.6999999999998</v>
      </c>
      <c r="I482" s="56">
        <f>IFERROR(ROUND(SUM(L483,L484,L485)/H482, 2),0)</f>
        <v>1246.8800000000001</v>
      </c>
      <c r="J482" s="7"/>
      <c r="K482" s="6">
        <f>I482+ROUND(J482, 2)</f>
        <v>1246.8800000000001</v>
      </c>
      <c r="L482" s="6">
        <f>ROUND(I482*H482, 2)</f>
        <v>3128047.86</v>
      </c>
      <c r="M482" s="6">
        <f>ROUND(H482*ROUND(J482, 2), 2)</f>
        <v>0</v>
      </c>
      <c r="N482" s="11">
        <f>L482+M482</f>
        <v>3128047.86</v>
      </c>
    </row>
    <row r="483" spans="1:14" ht="36" outlineLevel="1" x14ac:dyDescent="0.3">
      <c r="A483" s="24" t="s">
        <v>962</v>
      </c>
      <c r="B483" s="17"/>
      <c r="C483" s="69" t="s">
        <v>963</v>
      </c>
      <c r="D483" s="19"/>
      <c r="E483" s="19" t="s">
        <v>964</v>
      </c>
      <c r="F483" s="22" t="s">
        <v>119</v>
      </c>
      <c r="G483" s="23">
        <v>1.05</v>
      </c>
      <c r="H483" s="57">
        <v>439.89800000000002</v>
      </c>
      <c r="I483" s="70">
        <v>1196</v>
      </c>
      <c r="J483" s="4"/>
      <c r="K483" s="4"/>
      <c r="L483" s="8">
        <f>ROUND(ROUND(I483, 2)*H483, 2)</f>
        <v>526118.01</v>
      </c>
      <c r="M483" s="4"/>
      <c r="N483" s="12"/>
    </row>
    <row r="484" spans="1:14" ht="36" outlineLevel="1" x14ac:dyDescent="0.3">
      <c r="A484" s="24" t="s">
        <v>965</v>
      </c>
      <c r="B484" s="17"/>
      <c r="C484" s="69" t="s">
        <v>966</v>
      </c>
      <c r="D484" s="19"/>
      <c r="E484" s="19" t="s">
        <v>964</v>
      </c>
      <c r="F484" s="22" t="s">
        <v>119</v>
      </c>
      <c r="G484" s="23">
        <v>1.05</v>
      </c>
      <c r="H484" s="57">
        <v>1317.068</v>
      </c>
      <c r="I484" s="70">
        <v>1185</v>
      </c>
      <c r="J484" s="4"/>
      <c r="K484" s="4"/>
      <c r="L484" s="8">
        <f>ROUND(ROUND(I484, 2)*H484, 2)</f>
        <v>1560725.58</v>
      </c>
      <c r="M484" s="4"/>
      <c r="N484" s="12"/>
    </row>
    <row r="485" spans="1:14" ht="36" outlineLevel="1" x14ac:dyDescent="0.3">
      <c r="A485" s="24" t="s">
        <v>967</v>
      </c>
      <c r="B485" s="17"/>
      <c r="C485" s="69" t="s">
        <v>968</v>
      </c>
      <c r="D485" s="19"/>
      <c r="E485" s="19" t="s">
        <v>964</v>
      </c>
      <c r="F485" s="22" t="s">
        <v>119</v>
      </c>
      <c r="G485" s="23">
        <v>1.05</v>
      </c>
      <c r="H485" s="57">
        <v>877.17</v>
      </c>
      <c r="I485" s="70">
        <v>1187</v>
      </c>
      <c r="J485" s="4"/>
      <c r="K485" s="4"/>
      <c r="L485" s="8">
        <f>ROUND(ROUND(I485, 2)*H485, 2)</f>
        <v>1041200.79</v>
      </c>
      <c r="M485" s="4"/>
      <c r="N485" s="12"/>
    </row>
    <row r="486" spans="1:14" ht="20.399999999999999" outlineLevel="1" x14ac:dyDescent="0.3">
      <c r="A486" s="24" t="s">
        <v>969</v>
      </c>
      <c r="B486" s="17" t="s">
        <v>970</v>
      </c>
      <c r="C486" s="88" t="s">
        <v>971</v>
      </c>
      <c r="D486" s="88"/>
      <c r="E486" s="88"/>
      <c r="F486" s="88"/>
      <c r="G486" s="88"/>
      <c r="H486" s="89"/>
      <c r="I486" s="54"/>
      <c r="J486" s="4"/>
      <c r="K486" s="4"/>
      <c r="L486" s="5">
        <f>SUM(L487,L498)</f>
        <v>213341.17</v>
      </c>
      <c r="M486" s="5">
        <f>SUM(M487,M498)</f>
        <v>0</v>
      </c>
      <c r="N486" s="10">
        <f>SUM(N487,N498)</f>
        <v>213341.17</v>
      </c>
    </row>
    <row r="487" spans="1:14" ht="20.399999999999999" outlineLevel="1" x14ac:dyDescent="0.3">
      <c r="A487" s="24" t="s">
        <v>972</v>
      </c>
      <c r="B487" s="17" t="s">
        <v>973</v>
      </c>
      <c r="C487" s="88" t="s">
        <v>35</v>
      </c>
      <c r="D487" s="88"/>
      <c r="E487" s="88"/>
      <c r="F487" s="88"/>
      <c r="G487" s="88"/>
      <c r="H487" s="89"/>
      <c r="I487" s="54"/>
      <c r="J487" s="4"/>
      <c r="K487" s="4"/>
      <c r="L487" s="5">
        <f>SUM(L488,L490,L492,L494,L496)</f>
        <v>0</v>
      </c>
      <c r="M487" s="5">
        <f>SUM(M488,M490,M492,M494,M496)</f>
        <v>0</v>
      </c>
      <c r="N487" s="10">
        <f>SUM(N488,N490,N492,N494,N496)</f>
        <v>0</v>
      </c>
    </row>
    <row r="488" spans="1:14" ht="36" outlineLevel="1" x14ac:dyDescent="0.3">
      <c r="A488" s="24" t="s">
        <v>974</v>
      </c>
      <c r="B488" s="17" t="s">
        <v>975</v>
      </c>
      <c r="C488" s="18" t="s">
        <v>38</v>
      </c>
      <c r="D488" s="19"/>
      <c r="E488" s="19" t="s">
        <v>976</v>
      </c>
      <c r="F488" s="19" t="s">
        <v>40</v>
      </c>
      <c r="G488" s="20">
        <v>1</v>
      </c>
      <c r="H488" s="55">
        <v>8.56</v>
      </c>
      <c r="I488" s="56">
        <f>IFERROR(ROUND(SUM(L489)/H488, 2),0)</f>
        <v>0</v>
      </c>
      <c r="J488" s="7"/>
      <c r="K488" s="6">
        <f>I488+ROUND(J488, 2)</f>
        <v>0</v>
      </c>
      <c r="L488" s="6">
        <f>ROUND(I488*H488, 2)</f>
        <v>0</v>
      </c>
      <c r="M488" s="6">
        <f>ROUND(H488*ROUND(J488, 2), 2)</f>
        <v>0</v>
      </c>
      <c r="N488" s="11">
        <f>L488+M488</f>
        <v>0</v>
      </c>
    </row>
    <row r="489" spans="1:14" ht="54" outlineLevel="1" x14ac:dyDescent="0.3">
      <c r="A489" s="24" t="s">
        <v>977</v>
      </c>
      <c r="B489" s="17"/>
      <c r="C489" s="21" t="s">
        <v>42</v>
      </c>
      <c r="D489" s="19"/>
      <c r="E489" s="19" t="s">
        <v>978</v>
      </c>
      <c r="F489" s="22" t="s">
        <v>40</v>
      </c>
      <c r="G489" s="23">
        <v>1</v>
      </c>
      <c r="H489" s="57">
        <v>8.56</v>
      </c>
      <c r="I489" s="58"/>
      <c r="J489" s="4"/>
      <c r="K489" s="4"/>
      <c r="L489" s="8">
        <f>ROUND(ROUND(I489, 2)*H489, 2)</f>
        <v>0</v>
      </c>
      <c r="M489" s="4"/>
      <c r="N489" s="12"/>
    </row>
    <row r="490" spans="1:14" ht="54" outlineLevel="1" x14ac:dyDescent="0.3">
      <c r="A490" s="24" t="s">
        <v>979</v>
      </c>
      <c r="B490" s="17" t="s">
        <v>980</v>
      </c>
      <c r="C490" s="18" t="s">
        <v>55</v>
      </c>
      <c r="D490" s="19"/>
      <c r="E490" s="19" t="s">
        <v>981</v>
      </c>
      <c r="F490" s="19" t="s">
        <v>40</v>
      </c>
      <c r="G490" s="20">
        <v>1</v>
      </c>
      <c r="H490" s="55">
        <v>45.5</v>
      </c>
      <c r="I490" s="56">
        <f>IFERROR(ROUND(SUM(L491)/H490, 2),0)</f>
        <v>0</v>
      </c>
      <c r="J490" s="7"/>
      <c r="K490" s="6">
        <f>I490+ROUND(J490, 2)</f>
        <v>0</v>
      </c>
      <c r="L490" s="6">
        <f>ROUND(I490*H490, 2)</f>
        <v>0</v>
      </c>
      <c r="M490" s="6">
        <f>ROUND(H490*ROUND(J490, 2), 2)</f>
        <v>0</v>
      </c>
      <c r="N490" s="11">
        <f>L490+M490</f>
        <v>0</v>
      </c>
    </row>
    <row r="491" spans="1:14" ht="18" outlineLevel="1" x14ac:dyDescent="0.3">
      <c r="A491" s="24" t="s">
        <v>982</v>
      </c>
      <c r="B491" s="17"/>
      <c r="C491" s="21" t="s">
        <v>58</v>
      </c>
      <c r="D491" s="19"/>
      <c r="E491" s="19"/>
      <c r="F491" s="22" t="s">
        <v>40</v>
      </c>
      <c r="G491" s="23">
        <v>1.1000000000000001</v>
      </c>
      <c r="H491" s="57">
        <v>50.05</v>
      </c>
      <c r="I491" s="58"/>
      <c r="J491" s="4"/>
      <c r="K491" s="4"/>
      <c r="L491" s="8">
        <f>ROUND(ROUND(I491, 2)*H491, 2)</f>
        <v>0</v>
      </c>
      <c r="M491" s="4"/>
      <c r="N491" s="12"/>
    </row>
    <row r="492" spans="1:14" ht="72" outlineLevel="1" x14ac:dyDescent="0.3">
      <c r="A492" s="24" t="s">
        <v>983</v>
      </c>
      <c r="B492" s="17" t="s">
        <v>984</v>
      </c>
      <c r="C492" s="18" t="s">
        <v>102</v>
      </c>
      <c r="D492" s="19"/>
      <c r="E492" s="19" t="s">
        <v>871</v>
      </c>
      <c r="F492" s="19" t="s">
        <v>40</v>
      </c>
      <c r="G492" s="20">
        <v>1</v>
      </c>
      <c r="H492" s="55">
        <v>26</v>
      </c>
      <c r="I492" s="56">
        <f>IFERROR(ROUND(SUM(L493)/H492, 2),0)</f>
        <v>0</v>
      </c>
      <c r="J492" s="7"/>
      <c r="K492" s="6">
        <f>I492+ROUND(J492, 2)</f>
        <v>0</v>
      </c>
      <c r="L492" s="6">
        <f>ROUND(I492*H492, 2)</f>
        <v>0</v>
      </c>
      <c r="M492" s="6">
        <f>ROUND(H492*ROUND(J492, 2), 2)</f>
        <v>0</v>
      </c>
      <c r="N492" s="11">
        <f>L492+M492</f>
        <v>0</v>
      </c>
    </row>
    <row r="493" spans="1:14" ht="18" outlineLevel="1" x14ac:dyDescent="0.3">
      <c r="A493" s="24" t="s">
        <v>985</v>
      </c>
      <c r="B493" s="17"/>
      <c r="C493" s="21" t="s">
        <v>105</v>
      </c>
      <c r="D493" s="19"/>
      <c r="E493" s="19"/>
      <c r="F493" s="22" t="s">
        <v>40</v>
      </c>
      <c r="G493" s="23">
        <v>1.25</v>
      </c>
      <c r="H493" s="57">
        <v>26</v>
      </c>
      <c r="I493" s="58"/>
      <c r="J493" s="4"/>
      <c r="K493" s="4"/>
      <c r="L493" s="8">
        <f>ROUND(ROUND(I493, 2)*H493, 2)</f>
        <v>0</v>
      </c>
      <c r="M493" s="4"/>
      <c r="N493" s="12"/>
    </row>
    <row r="494" spans="1:14" ht="36" outlineLevel="1" x14ac:dyDescent="0.3">
      <c r="A494" s="24" t="s">
        <v>986</v>
      </c>
      <c r="B494" s="17" t="s">
        <v>987</v>
      </c>
      <c r="C494" s="18" t="s">
        <v>159</v>
      </c>
      <c r="D494" s="19"/>
      <c r="E494" s="19"/>
      <c r="F494" s="19" t="s">
        <v>119</v>
      </c>
      <c r="G494" s="20">
        <v>1</v>
      </c>
      <c r="H494" s="55">
        <v>189</v>
      </c>
      <c r="I494" s="56">
        <f>IFERROR(ROUND(SUM(L495)/H494, 2),0)</f>
        <v>0</v>
      </c>
      <c r="J494" s="7"/>
      <c r="K494" s="6">
        <f>I494+ROUND(J494, 2)</f>
        <v>0</v>
      </c>
      <c r="L494" s="6">
        <f>ROUND(I494*H494, 2)</f>
        <v>0</v>
      </c>
      <c r="M494" s="6">
        <f>ROUND(H494*ROUND(J494, 2), 2)</f>
        <v>0</v>
      </c>
      <c r="N494" s="11">
        <f>L494+M494</f>
        <v>0</v>
      </c>
    </row>
    <row r="495" spans="1:14" ht="54" outlineLevel="1" x14ac:dyDescent="0.3">
      <c r="A495" s="24" t="s">
        <v>988</v>
      </c>
      <c r="B495" s="17"/>
      <c r="C495" s="21" t="s">
        <v>161</v>
      </c>
      <c r="D495" s="19"/>
      <c r="E495" s="19" t="s">
        <v>989</v>
      </c>
      <c r="F495" s="22" t="s">
        <v>119</v>
      </c>
      <c r="G495" s="23">
        <v>1</v>
      </c>
      <c r="H495" s="57">
        <v>189</v>
      </c>
      <c r="I495" s="58"/>
      <c r="J495" s="4"/>
      <c r="K495" s="4"/>
      <c r="L495" s="8">
        <f>ROUND(ROUND(I495, 2)*H495, 2)</f>
        <v>0</v>
      </c>
      <c r="M495" s="4"/>
      <c r="N495" s="12"/>
    </row>
    <row r="496" spans="1:14" ht="54" outlineLevel="1" x14ac:dyDescent="0.3">
      <c r="A496" s="24" t="s">
        <v>990</v>
      </c>
      <c r="B496" s="17" t="s">
        <v>991</v>
      </c>
      <c r="C496" s="18" t="s">
        <v>175</v>
      </c>
      <c r="D496" s="19"/>
      <c r="E496" s="19" t="s">
        <v>888</v>
      </c>
      <c r="F496" s="19" t="s">
        <v>40</v>
      </c>
      <c r="G496" s="20">
        <v>1</v>
      </c>
      <c r="H496" s="55">
        <v>30.8</v>
      </c>
      <c r="I496" s="56">
        <f>IFERROR(ROUND(SUM(L497)/H496, 2),0)</f>
        <v>0</v>
      </c>
      <c r="J496" s="7"/>
      <c r="K496" s="6">
        <f>I496+ROUND(J496, 2)</f>
        <v>0</v>
      </c>
      <c r="L496" s="6">
        <f>ROUND(I496*H496, 2)</f>
        <v>0</v>
      </c>
      <c r="M496" s="6">
        <f>ROUND(H496*ROUND(J496, 2), 2)</f>
        <v>0</v>
      </c>
      <c r="N496" s="11">
        <f>L496+M496</f>
        <v>0</v>
      </c>
    </row>
    <row r="497" spans="1:14" ht="18" outlineLevel="1" x14ac:dyDescent="0.3">
      <c r="A497" s="24" t="s">
        <v>992</v>
      </c>
      <c r="B497" s="17"/>
      <c r="C497" s="21" t="s">
        <v>887</v>
      </c>
      <c r="D497" s="19"/>
      <c r="E497" s="19"/>
      <c r="F497" s="22" t="s">
        <v>40</v>
      </c>
      <c r="G497" s="23">
        <v>1.02</v>
      </c>
      <c r="H497" s="57">
        <v>31.416</v>
      </c>
      <c r="I497" s="58"/>
      <c r="J497" s="4"/>
      <c r="K497" s="4"/>
      <c r="L497" s="8">
        <f>ROUND(ROUND(I497, 2)*H497, 2)</f>
        <v>0</v>
      </c>
      <c r="M497" s="4"/>
      <c r="N497" s="12"/>
    </row>
    <row r="498" spans="1:14" ht="20.399999999999999" outlineLevel="1" x14ac:dyDescent="0.3">
      <c r="A498" s="24" t="s">
        <v>993</v>
      </c>
      <c r="B498" s="17" t="s">
        <v>994</v>
      </c>
      <c r="C498" s="88" t="s">
        <v>206</v>
      </c>
      <c r="D498" s="88"/>
      <c r="E498" s="88"/>
      <c r="F498" s="88"/>
      <c r="G498" s="88"/>
      <c r="H498" s="89"/>
      <c r="I498" s="54"/>
      <c r="J498" s="4"/>
      <c r="K498" s="4"/>
      <c r="L498" s="5">
        <f>SUM(L499)</f>
        <v>213341.17</v>
      </c>
      <c r="M498" s="5">
        <f>SUM(M499)</f>
        <v>0</v>
      </c>
      <c r="N498" s="10">
        <f>SUM(N499)</f>
        <v>213341.17</v>
      </c>
    </row>
    <row r="499" spans="1:14" ht="72" outlineLevel="1" x14ac:dyDescent="0.3">
      <c r="A499" s="24" t="s">
        <v>995</v>
      </c>
      <c r="B499" s="17" t="s">
        <v>996</v>
      </c>
      <c r="C499" s="18" t="s">
        <v>264</v>
      </c>
      <c r="D499" s="19"/>
      <c r="E499" s="19" t="s">
        <v>997</v>
      </c>
      <c r="F499" s="19" t="s">
        <v>119</v>
      </c>
      <c r="G499" s="20">
        <v>1</v>
      </c>
      <c r="H499" s="55">
        <v>171.1</v>
      </c>
      <c r="I499" s="56">
        <f>IFERROR(ROUND(SUM(L500,L501,L502)/H499, 2),0)</f>
        <v>1246.8800000000001</v>
      </c>
      <c r="J499" s="7"/>
      <c r="K499" s="6">
        <f>I499+ROUND(J499, 2)</f>
        <v>1246.8800000000001</v>
      </c>
      <c r="L499" s="6">
        <f>ROUND(I499*H499, 2)</f>
        <v>213341.17</v>
      </c>
      <c r="M499" s="6">
        <f>ROUND(H499*ROUND(J499, 2), 2)</f>
        <v>0</v>
      </c>
      <c r="N499" s="11">
        <f>L499+M499</f>
        <v>213341.17</v>
      </c>
    </row>
    <row r="500" spans="1:14" ht="36" outlineLevel="1" x14ac:dyDescent="0.3">
      <c r="A500" s="24" t="s">
        <v>998</v>
      </c>
      <c r="B500" s="17"/>
      <c r="C500" s="69" t="s">
        <v>963</v>
      </c>
      <c r="D500" s="19"/>
      <c r="E500" s="19"/>
      <c r="F500" s="22" t="s">
        <v>119</v>
      </c>
      <c r="G500" s="23">
        <v>1.05</v>
      </c>
      <c r="H500" s="57">
        <v>29.998999999999999</v>
      </c>
      <c r="I500" s="70">
        <v>1196</v>
      </c>
      <c r="J500" s="4"/>
      <c r="K500" s="4"/>
      <c r="L500" s="8">
        <f>ROUND(ROUND(I500, 2)*H500, 2)</f>
        <v>35878.800000000003</v>
      </c>
      <c r="M500" s="4"/>
      <c r="N500" s="12"/>
    </row>
    <row r="501" spans="1:14" ht="36" outlineLevel="1" x14ac:dyDescent="0.3">
      <c r="A501" s="24" t="s">
        <v>999</v>
      </c>
      <c r="B501" s="17"/>
      <c r="C501" s="69" t="s">
        <v>966</v>
      </c>
      <c r="D501" s="19"/>
      <c r="E501" s="19"/>
      <c r="F501" s="22" t="s">
        <v>119</v>
      </c>
      <c r="G501" s="23">
        <v>1.05</v>
      </c>
      <c r="H501" s="57">
        <v>89.828000000000003</v>
      </c>
      <c r="I501" s="70">
        <v>1185</v>
      </c>
      <c r="J501" s="4"/>
      <c r="K501" s="4"/>
      <c r="L501" s="8">
        <f>ROUND(ROUND(I501, 2)*H501, 2)</f>
        <v>106446.18</v>
      </c>
      <c r="M501" s="4"/>
      <c r="N501" s="12"/>
    </row>
    <row r="502" spans="1:14" ht="36" outlineLevel="1" x14ac:dyDescent="0.3">
      <c r="A502" s="24" t="s">
        <v>1000</v>
      </c>
      <c r="B502" s="17"/>
      <c r="C502" s="69" t="s">
        <v>968</v>
      </c>
      <c r="D502" s="19"/>
      <c r="E502" s="19"/>
      <c r="F502" s="22" t="s">
        <v>119</v>
      </c>
      <c r="G502" s="23">
        <v>1.05</v>
      </c>
      <c r="H502" s="57">
        <v>59.829000000000001</v>
      </c>
      <c r="I502" s="70">
        <v>1187</v>
      </c>
      <c r="J502" s="4"/>
      <c r="K502" s="4"/>
      <c r="L502" s="8">
        <f>ROUND(ROUND(I502, 2)*H502, 2)</f>
        <v>71017.02</v>
      </c>
      <c r="M502" s="4"/>
      <c r="N502" s="12"/>
    </row>
    <row r="503" spans="1:14" ht="20.399999999999999" outlineLevel="1" x14ac:dyDescent="0.3">
      <c r="A503" s="24" t="s">
        <v>1001</v>
      </c>
      <c r="B503" s="17" t="s">
        <v>1002</v>
      </c>
      <c r="C503" s="88" t="s">
        <v>1003</v>
      </c>
      <c r="D503" s="88"/>
      <c r="E503" s="88"/>
      <c r="F503" s="88"/>
      <c r="G503" s="88"/>
      <c r="H503" s="89"/>
      <c r="I503" s="54"/>
      <c r="J503" s="4"/>
      <c r="K503" s="4"/>
      <c r="L503" s="5">
        <f>SUM(L504,L515)</f>
        <v>0</v>
      </c>
      <c r="M503" s="5">
        <f>SUM(M504,M515)</f>
        <v>0</v>
      </c>
      <c r="N503" s="10">
        <f>SUM(N504,N515)</f>
        <v>0</v>
      </c>
    </row>
    <row r="504" spans="1:14" ht="20.399999999999999" outlineLevel="1" x14ac:dyDescent="0.3">
      <c r="A504" s="24" t="s">
        <v>1004</v>
      </c>
      <c r="B504" s="17" t="s">
        <v>1005</v>
      </c>
      <c r="C504" s="88" t="s">
        <v>35</v>
      </c>
      <c r="D504" s="88"/>
      <c r="E504" s="88"/>
      <c r="F504" s="88"/>
      <c r="G504" s="88"/>
      <c r="H504" s="89"/>
      <c r="I504" s="54"/>
      <c r="J504" s="4"/>
      <c r="K504" s="4"/>
      <c r="L504" s="5">
        <f>SUM(L505,L507,L509,L511,L513)</f>
        <v>0</v>
      </c>
      <c r="M504" s="5">
        <f>SUM(M505,M507,M509,M511,M513)</f>
        <v>0</v>
      </c>
      <c r="N504" s="10">
        <f>SUM(N505,N507,N509,N511,N513)</f>
        <v>0</v>
      </c>
    </row>
    <row r="505" spans="1:14" ht="90" outlineLevel="1" x14ac:dyDescent="0.3">
      <c r="A505" s="24" t="s">
        <v>1006</v>
      </c>
      <c r="B505" s="17" t="s">
        <v>1007</v>
      </c>
      <c r="C505" s="18" t="s">
        <v>55</v>
      </c>
      <c r="D505" s="19"/>
      <c r="E505" s="19" t="s">
        <v>1008</v>
      </c>
      <c r="F505" s="19" t="s">
        <v>40</v>
      </c>
      <c r="G505" s="20">
        <v>1</v>
      </c>
      <c r="H505" s="55">
        <v>413.7</v>
      </c>
      <c r="I505" s="56">
        <f>IFERROR(ROUND(SUM(L506)/H505, 2),0)</f>
        <v>0</v>
      </c>
      <c r="J505" s="7"/>
      <c r="K505" s="6">
        <f>I505+ROUND(J505, 2)</f>
        <v>0</v>
      </c>
      <c r="L505" s="6">
        <f>ROUND(I505*H505, 2)</f>
        <v>0</v>
      </c>
      <c r="M505" s="6">
        <f>ROUND(H505*ROUND(J505, 2), 2)</f>
        <v>0</v>
      </c>
      <c r="N505" s="11">
        <f>L505+M505</f>
        <v>0</v>
      </c>
    </row>
    <row r="506" spans="1:14" ht="18" outlineLevel="1" x14ac:dyDescent="0.3">
      <c r="A506" s="24" t="s">
        <v>1009</v>
      </c>
      <c r="B506" s="17"/>
      <c r="C506" s="21" t="s">
        <v>58</v>
      </c>
      <c r="D506" s="19"/>
      <c r="E506" s="19"/>
      <c r="F506" s="22" t="s">
        <v>40</v>
      </c>
      <c r="G506" s="23">
        <v>1.1000000000000001</v>
      </c>
      <c r="H506" s="57">
        <v>455.07</v>
      </c>
      <c r="I506" s="58"/>
      <c r="J506" s="4"/>
      <c r="K506" s="4"/>
      <c r="L506" s="8">
        <f>ROUND(ROUND(I506, 2)*H506, 2)</f>
        <v>0</v>
      </c>
      <c r="M506" s="4"/>
      <c r="N506" s="12"/>
    </row>
    <row r="507" spans="1:14" ht="54" outlineLevel="1" x14ac:dyDescent="0.3">
      <c r="A507" s="24" t="s">
        <v>1010</v>
      </c>
      <c r="B507" s="17" t="s">
        <v>1011</v>
      </c>
      <c r="C507" s="18" t="s">
        <v>102</v>
      </c>
      <c r="D507" s="19"/>
      <c r="E507" s="19"/>
      <c r="F507" s="19" t="s">
        <v>40</v>
      </c>
      <c r="G507" s="20">
        <v>1</v>
      </c>
      <c r="H507" s="55">
        <v>211</v>
      </c>
      <c r="I507" s="56">
        <f>IFERROR(ROUND(SUM(L508)/H507, 2),0)</f>
        <v>0</v>
      </c>
      <c r="J507" s="7"/>
      <c r="K507" s="6">
        <f>I507+ROUND(J507, 2)</f>
        <v>0</v>
      </c>
      <c r="L507" s="6">
        <f>ROUND(I507*H507, 2)</f>
        <v>0</v>
      </c>
      <c r="M507" s="6">
        <f>ROUND(H507*ROUND(J507, 2), 2)</f>
        <v>0</v>
      </c>
      <c r="N507" s="11">
        <f>L507+M507</f>
        <v>0</v>
      </c>
    </row>
    <row r="508" spans="1:14" ht="18" outlineLevel="1" x14ac:dyDescent="0.3">
      <c r="A508" s="24" t="s">
        <v>1012</v>
      </c>
      <c r="B508" s="17"/>
      <c r="C508" s="21" t="s">
        <v>105</v>
      </c>
      <c r="D508" s="19"/>
      <c r="E508" s="19"/>
      <c r="F508" s="22" t="s">
        <v>40</v>
      </c>
      <c r="G508" s="23">
        <v>1.25</v>
      </c>
      <c r="H508" s="57">
        <v>211</v>
      </c>
      <c r="I508" s="58"/>
      <c r="J508" s="4"/>
      <c r="K508" s="4"/>
      <c r="L508" s="8">
        <f>ROUND(ROUND(I508, 2)*H508, 2)</f>
        <v>0</v>
      </c>
      <c r="M508" s="4"/>
      <c r="N508" s="12"/>
    </row>
    <row r="509" spans="1:14" ht="36" outlineLevel="1" x14ac:dyDescent="0.3">
      <c r="A509" s="24" t="s">
        <v>1013</v>
      </c>
      <c r="B509" s="17" t="s">
        <v>1014</v>
      </c>
      <c r="C509" s="18" t="s">
        <v>117</v>
      </c>
      <c r="D509" s="19"/>
      <c r="E509" s="19" t="s">
        <v>1015</v>
      </c>
      <c r="F509" s="19" t="s">
        <v>119</v>
      </c>
      <c r="G509" s="20">
        <v>1</v>
      </c>
      <c r="H509" s="55">
        <v>2805</v>
      </c>
      <c r="I509" s="56">
        <f>IFERROR(ROUND(SUM(L510)/H509, 2),0)</f>
        <v>0</v>
      </c>
      <c r="J509" s="7"/>
      <c r="K509" s="6">
        <f>I509+ROUND(J509, 2)</f>
        <v>0</v>
      </c>
      <c r="L509" s="6">
        <f>ROUND(I509*H509, 2)</f>
        <v>0</v>
      </c>
      <c r="M509" s="6">
        <f>ROUND(H509*ROUND(J509, 2), 2)</f>
        <v>0</v>
      </c>
      <c r="N509" s="11">
        <f>L509+M509</f>
        <v>0</v>
      </c>
    </row>
    <row r="510" spans="1:14" ht="18" outlineLevel="1" x14ac:dyDescent="0.3">
      <c r="A510" s="24" t="s">
        <v>1016</v>
      </c>
      <c r="B510" s="17"/>
      <c r="C510" s="21" t="s">
        <v>121</v>
      </c>
      <c r="D510" s="19"/>
      <c r="E510" s="19"/>
      <c r="F510" s="22" t="s">
        <v>119</v>
      </c>
      <c r="G510" s="23">
        <v>1</v>
      </c>
      <c r="H510" s="57">
        <v>2805</v>
      </c>
      <c r="I510" s="58"/>
      <c r="J510" s="4"/>
      <c r="K510" s="4"/>
      <c r="L510" s="8">
        <f>ROUND(ROUND(I510, 2)*H510, 2)</f>
        <v>0</v>
      </c>
      <c r="M510" s="4"/>
      <c r="N510" s="12"/>
    </row>
    <row r="511" spans="1:14" ht="54" outlineLevel="1" x14ac:dyDescent="0.3">
      <c r="A511" s="24" t="s">
        <v>1017</v>
      </c>
      <c r="B511" s="17" t="s">
        <v>1018</v>
      </c>
      <c r="C511" s="18" t="s">
        <v>159</v>
      </c>
      <c r="D511" s="19"/>
      <c r="E511" s="19" t="s">
        <v>880</v>
      </c>
      <c r="F511" s="19" t="s">
        <v>119</v>
      </c>
      <c r="G511" s="20">
        <v>1</v>
      </c>
      <c r="H511" s="55">
        <v>1543</v>
      </c>
      <c r="I511" s="56">
        <f>IFERROR(ROUND(SUM(L512)/H511, 2),0)</f>
        <v>0</v>
      </c>
      <c r="J511" s="7"/>
      <c r="K511" s="6">
        <f>I511+ROUND(J511, 2)</f>
        <v>0</v>
      </c>
      <c r="L511" s="6">
        <f>ROUND(I511*H511, 2)</f>
        <v>0</v>
      </c>
      <c r="M511" s="6">
        <f>ROUND(H511*ROUND(J511, 2), 2)</f>
        <v>0</v>
      </c>
      <c r="N511" s="11">
        <f>L511+M511</f>
        <v>0</v>
      </c>
    </row>
    <row r="512" spans="1:14" ht="18" outlineLevel="1" x14ac:dyDescent="0.3">
      <c r="A512" s="24" t="s">
        <v>1019</v>
      </c>
      <c r="B512" s="17"/>
      <c r="C512" s="21" t="s">
        <v>161</v>
      </c>
      <c r="D512" s="19"/>
      <c r="E512" s="19"/>
      <c r="F512" s="22" t="s">
        <v>119</v>
      </c>
      <c r="G512" s="23">
        <v>1</v>
      </c>
      <c r="H512" s="57">
        <v>1543</v>
      </c>
      <c r="I512" s="58"/>
      <c r="J512" s="4"/>
      <c r="K512" s="4"/>
      <c r="L512" s="8">
        <f>ROUND(ROUND(I512, 2)*H512, 2)</f>
        <v>0</v>
      </c>
      <c r="M512" s="4"/>
      <c r="N512" s="12"/>
    </row>
    <row r="513" spans="1:14" ht="54" outlineLevel="1" x14ac:dyDescent="0.3">
      <c r="A513" s="24" t="s">
        <v>1020</v>
      </c>
      <c r="B513" s="17" t="s">
        <v>1021</v>
      </c>
      <c r="C513" s="18" t="s">
        <v>175</v>
      </c>
      <c r="D513" s="19"/>
      <c r="E513" s="19" t="s">
        <v>1022</v>
      </c>
      <c r="F513" s="19" t="s">
        <v>40</v>
      </c>
      <c r="G513" s="20">
        <v>1</v>
      </c>
      <c r="H513" s="55">
        <v>211</v>
      </c>
      <c r="I513" s="56">
        <f>IFERROR(ROUND(SUM(L514)/H513, 2),0)</f>
        <v>0</v>
      </c>
      <c r="J513" s="7"/>
      <c r="K513" s="6">
        <f>I513+ROUND(J513, 2)</f>
        <v>0</v>
      </c>
      <c r="L513" s="6">
        <f>ROUND(I513*H513, 2)</f>
        <v>0</v>
      </c>
      <c r="M513" s="6">
        <f>ROUND(H513*ROUND(J513, 2), 2)</f>
        <v>0</v>
      </c>
      <c r="N513" s="11">
        <f>L513+M513</f>
        <v>0</v>
      </c>
    </row>
    <row r="514" spans="1:14" ht="18" outlineLevel="1" x14ac:dyDescent="0.3">
      <c r="A514" s="24" t="s">
        <v>1023</v>
      </c>
      <c r="B514" s="17"/>
      <c r="C514" s="21" t="s">
        <v>887</v>
      </c>
      <c r="D514" s="19"/>
      <c r="E514" s="19"/>
      <c r="F514" s="22" t="s">
        <v>40</v>
      </c>
      <c r="G514" s="23">
        <v>1.02</v>
      </c>
      <c r="H514" s="57">
        <v>215.22</v>
      </c>
      <c r="I514" s="58"/>
      <c r="J514" s="4"/>
      <c r="K514" s="4"/>
      <c r="L514" s="8">
        <f>ROUND(ROUND(I514, 2)*H514, 2)</f>
        <v>0</v>
      </c>
      <c r="M514" s="4"/>
      <c r="N514" s="12"/>
    </row>
    <row r="515" spans="1:14" ht="20.399999999999999" outlineLevel="1" x14ac:dyDescent="0.3">
      <c r="A515" s="24" t="s">
        <v>1024</v>
      </c>
      <c r="B515" s="17" t="s">
        <v>1025</v>
      </c>
      <c r="C515" s="88" t="s">
        <v>206</v>
      </c>
      <c r="D515" s="88"/>
      <c r="E515" s="88"/>
      <c r="F515" s="88"/>
      <c r="G515" s="88"/>
      <c r="H515" s="89"/>
      <c r="I515" s="54"/>
      <c r="J515" s="4"/>
      <c r="K515" s="4"/>
      <c r="L515" s="5">
        <f>SUM(L516,L518)</f>
        <v>0</v>
      </c>
      <c r="M515" s="5">
        <f>SUM(M516,M518)</f>
        <v>0</v>
      </c>
      <c r="N515" s="10">
        <f>SUM(N516,N518)</f>
        <v>0</v>
      </c>
    </row>
    <row r="516" spans="1:14" ht="72" outlineLevel="1" x14ac:dyDescent="0.3">
      <c r="A516" s="24" t="s">
        <v>1026</v>
      </c>
      <c r="B516" s="17" t="s">
        <v>1027</v>
      </c>
      <c r="C516" s="18" t="s">
        <v>1028</v>
      </c>
      <c r="D516" s="19"/>
      <c r="E516" s="19" t="s">
        <v>1029</v>
      </c>
      <c r="F516" s="19" t="s">
        <v>119</v>
      </c>
      <c r="G516" s="20">
        <v>1</v>
      </c>
      <c r="H516" s="55">
        <v>1402.5</v>
      </c>
      <c r="I516" s="56">
        <f>IFERROR(ROUND(SUM(L517)/H516, 2),0)</f>
        <v>0</v>
      </c>
      <c r="J516" s="7"/>
      <c r="K516" s="6">
        <f>I516+ROUND(J516, 2)</f>
        <v>0</v>
      </c>
      <c r="L516" s="6">
        <f>ROUND(I516*H516, 2)</f>
        <v>0</v>
      </c>
      <c r="M516" s="6">
        <f>ROUND(H516*ROUND(J516, 2), 2)</f>
        <v>0</v>
      </c>
      <c r="N516" s="11">
        <f>L516+M516</f>
        <v>0</v>
      </c>
    </row>
    <row r="517" spans="1:14" ht="18" outlineLevel="1" x14ac:dyDescent="0.3">
      <c r="A517" s="24" t="s">
        <v>1030</v>
      </c>
      <c r="B517" s="17"/>
      <c r="C517" s="21" t="s">
        <v>212</v>
      </c>
      <c r="D517" s="19"/>
      <c r="E517" s="19"/>
      <c r="F517" s="22" t="s">
        <v>40</v>
      </c>
      <c r="G517" s="23">
        <v>0.06</v>
      </c>
      <c r="H517" s="57">
        <v>84.15</v>
      </c>
      <c r="I517" s="58"/>
      <c r="J517" s="4"/>
      <c r="K517" s="4"/>
      <c r="L517" s="8">
        <f>ROUND(ROUND(I517, 2)*H517, 2)</f>
        <v>0</v>
      </c>
      <c r="M517" s="4"/>
      <c r="N517" s="12"/>
    </row>
    <row r="518" spans="1:14" ht="90" outlineLevel="1" x14ac:dyDescent="0.3">
      <c r="A518" s="24" t="s">
        <v>1031</v>
      </c>
      <c r="B518" s="17" t="s">
        <v>1032</v>
      </c>
      <c r="C518" s="18" t="s">
        <v>759</v>
      </c>
      <c r="D518" s="19"/>
      <c r="E518" s="19" t="s">
        <v>1033</v>
      </c>
      <c r="F518" s="19" t="s">
        <v>119</v>
      </c>
      <c r="G518" s="20">
        <v>1</v>
      </c>
      <c r="H518" s="55">
        <v>1402.5</v>
      </c>
      <c r="I518" s="56">
        <f>IFERROR(ROUND(SUM(L519)/H518, 2),0)</f>
        <v>0</v>
      </c>
      <c r="J518" s="7"/>
      <c r="K518" s="6">
        <f>I518+ROUND(J518, 2)</f>
        <v>0</v>
      </c>
      <c r="L518" s="6">
        <f>ROUND(I518*H518, 2)</f>
        <v>0</v>
      </c>
      <c r="M518" s="6">
        <f>ROUND(H518*ROUND(J518, 2), 2)</f>
        <v>0</v>
      </c>
      <c r="N518" s="11">
        <f>L518+M518</f>
        <v>0</v>
      </c>
    </row>
    <row r="519" spans="1:14" ht="36" outlineLevel="1" x14ac:dyDescent="0.3">
      <c r="A519" s="24" t="s">
        <v>1034</v>
      </c>
      <c r="B519" s="17"/>
      <c r="C519" s="21" t="s">
        <v>237</v>
      </c>
      <c r="D519" s="19"/>
      <c r="E519" s="19"/>
      <c r="F519" s="22" t="s">
        <v>40</v>
      </c>
      <c r="G519" s="23">
        <v>0.09</v>
      </c>
      <c r="H519" s="57">
        <v>126.22499999999999</v>
      </c>
      <c r="I519" s="58"/>
      <c r="J519" s="4"/>
      <c r="K519" s="4"/>
      <c r="L519" s="8">
        <f>ROUND(ROUND(I519, 2)*H519, 2)</f>
        <v>0</v>
      </c>
      <c r="M519" s="4"/>
      <c r="N519" s="12"/>
    </row>
    <row r="520" spans="1:14" ht="20.399999999999999" outlineLevel="1" x14ac:dyDescent="0.3">
      <c r="A520" s="24" t="s">
        <v>1035</v>
      </c>
      <c r="B520" s="17" t="s">
        <v>1036</v>
      </c>
      <c r="C520" s="88" t="s">
        <v>1037</v>
      </c>
      <c r="D520" s="88"/>
      <c r="E520" s="88"/>
      <c r="F520" s="88"/>
      <c r="G520" s="88"/>
      <c r="H520" s="89"/>
      <c r="I520" s="54"/>
      <c r="J520" s="4"/>
      <c r="K520" s="4"/>
      <c r="L520" s="5">
        <f>SUM(L521,L532)</f>
        <v>0</v>
      </c>
      <c r="M520" s="5">
        <f>SUM(M521,M532)</f>
        <v>0</v>
      </c>
      <c r="N520" s="10">
        <f>SUM(N521,N532)</f>
        <v>0</v>
      </c>
    </row>
    <row r="521" spans="1:14" ht="20.399999999999999" outlineLevel="1" x14ac:dyDescent="0.3">
      <c r="A521" s="24" t="s">
        <v>1038</v>
      </c>
      <c r="B521" s="17" t="s">
        <v>1039</v>
      </c>
      <c r="C521" s="88" t="s">
        <v>35</v>
      </c>
      <c r="D521" s="88"/>
      <c r="E521" s="88"/>
      <c r="F521" s="88"/>
      <c r="G521" s="88"/>
      <c r="H521" s="89"/>
      <c r="I521" s="54"/>
      <c r="J521" s="4"/>
      <c r="K521" s="4"/>
      <c r="L521" s="5">
        <f>SUM(L522,L524,L526,L528,L530)</f>
        <v>0</v>
      </c>
      <c r="M521" s="5">
        <f>SUM(M522,M524,M526,M528,M530)</f>
        <v>0</v>
      </c>
      <c r="N521" s="10">
        <f>SUM(N522,N524,N526,N528,N530)</f>
        <v>0</v>
      </c>
    </row>
    <row r="522" spans="1:14" ht="90" outlineLevel="1" x14ac:dyDescent="0.3">
      <c r="A522" s="24" t="s">
        <v>1040</v>
      </c>
      <c r="B522" s="17" t="s">
        <v>1041</v>
      </c>
      <c r="C522" s="18" t="s">
        <v>55</v>
      </c>
      <c r="D522" s="19"/>
      <c r="E522" s="19" t="s">
        <v>1042</v>
      </c>
      <c r="F522" s="19" t="s">
        <v>40</v>
      </c>
      <c r="G522" s="20">
        <v>1</v>
      </c>
      <c r="H522" s="55">
        <v>16.399999999999999</v>
      </c>
      <c r="I522" s="56">
        <f>IFERROR(ROUND(SUM(L523)/H522, 2),0)</f>
        <v>0</v>
      </c>
      <c r="J522" s="7"/>
      <c r="K522" s="6">
        <f>I522+ROUND(J522, 2)</f>
        <v>0</v>
      </c>
      <c r="L522" s="6">
        <f>ROUND(I522*H522, 2)</f>
        <v>0</v>
      </c>
      <c r="M522" s="6">
        <f>ROUND(H522*ROUND(J522, 2), 2)</f>
        <v>0</v>
      </c>
      <c r="N522" s="11">
        <f>L522+M522</f>
        <v>0</v>
      </c>
    </row>
    <row r="523" spans="1:14" ht="18" outlineLevel="1" x14ac:dyDescent="0.3">
      <c r="A523" s="24" t="s">
        <v>1043</v>
      </c>
      <c r="B523" s="17"/>
      <c r="C523" s="21" t="s">
        <v>58</v>
      </c>
      <c r="D523" s="19"/>
      <c r="E523" s="19"/>
      <c r="F523" s="22" t="s">
        <v>40</v>
      </c>
      <c r="G523" s="23">
        <v>1.1000000000000001</v>
      </c>
      <c r="H523" s="57">
        <v>18.04</v>
      </c>
      <c r="I523" s="58"/>
      <c r="J523" s="4"/>
      <c r="K523" s="4"/>
      <c r="L523" s="8">
        <f>ROUND(ROUND(I523, 2)*H523, 2)</f>
        <v>0</v>
      </c>
      <c r="M523" s="4"/>
      <c r="N523" s="12"/>
    </row>
    <row r="524" spans="1:14" ht="72" outlineLevel="1" x14ac:dyDescent="0.3">
      <c r="A524" s="24" t="s">
        <v>1044</v>
      </c>
      <c r="B524" s="17" t="s">
        <v>1045</v>
      </c>
      <c r="C524" s="18" t="s">
        <v>102</v>
      </c>
      <c r="D524" s="19"/>
      <c r="E524" s="19" t="s">
        <v>1046</v>
      </c>
      <c r="F524" s="19" t="s">
        <v>40</v>
      </c>
      <c r="G524" s="20">
        <v>1</v>
      </c>
      <c r="H524" s="55">
        <v>10</v>
      </c>
      <c r="I524" s="56">
        <f>IFERROR(ROUND(SUM(L525)/H524, 2),0)</f>
        <v>0</v>
      </c>
      <c r="J524" s="7"/>
      <c r="K524" s="6">
        <f>I524+ROUND(J524, 2)</f>
        <v>0</v>
      </c>
      <c r="L524" s="6">
        <f>ROUND(I524*H524, 2)</f>
        <v>0</v>
      </c>
      <c r="M524" s="6">
        <f>ROUND(H524*ROUND(J524, 2), 2)</f>
        <v>0</v>
      </c>
      <c r="N524" s="11">
        <f>L524+M524</f>
        <v>0</v>
      </c>
    </row>
    <row r="525" spans="1:14" ht="18" outlineLevel="1" x14ac:dyDescent="0.3">
      <c r="A525" s="24" t="s">
        <v>1047</v>
      </c>
      <c r="B525" s="17"/>
      <c r="C525" s="21" t="s">
        <v>105</v>
      </c>
      <c r="D525" s="19"/>
      <c r="E525" s="19"/>
      <c r="F525" s="22" t="s">
        <v>40</v>
      </c>
      <c r="G525" s="23">
        <v>1.25</v>
      </c>
      <c r="H525" s="57">
        <v>10</v>
      </c>
      <c r="I525" s="58"/>
      <c r="J525" s="4"/>
      <c r="K525" s="4"/>
      <c r="L525" s="8">
        <f>ROUND(ROUND(I525, 2)*H525, 2)</f>
        <v>0</v>
      </c>
      <c r="M525" s="4"/>
      <c r="N525" s="12"/>
    </row>
    <row r="526" spans="1:14" ht="18" outlineLevel="1" x14ac:dyDescent="0.3">
      <c r="A526" s="24" t="s">
        <v>1048</v>
      </c>
      <c r="B526" s="17" t="s">
        <v>1049</v>
      </c>
      <c r="C526" s="18" t="s">
        <v>117</v>
      </c>
      <c r="D526" s="19"/>
      <c r="E526" s="19" t="s">
        <v>1050</v>
      </c>
      <c r="F526" s="19" t="s">
        <v>119</v>
      </c>
      <c r="G526" s="20">
        <v>1</v>
      </c>
      <c r="H526" s="55">
        <v>122</v>
      </c>
      <c r="I526" s="56">
        <f>IFERROR(ROUND(SUM(L527)/H526, 2),0)</f>
        <v>0</v>
      </c>
      <c r="J526" s="7"/>
      <c r="K526" s="6">
        <f>I526+ROUND(J526, 2)</f>
        <v>0</v>
      </c>
      <c r="L526" s="6">
        <f>ROUND(I526*H526, 2)</f>
        <v>0</v>
      </c>
      <c r="M526" s="6">
        <f>ROUND(H526*ROUND(J526, 2), 2)</f>
        <v>0</v>
      </c>
      <c r="N526" s="11">
        <f>L526+M526</f>
        <v>0</v>
      </c>
    </row>
    <row r="527" spans="1:14" ht="18" outlineLevel="1" x14ac:dyDescent="0.3">
      <c r="A527" s="24" t="s">
        <v>1051</v>
      </c>
      <c r="B527" s="17"/>
      <c r="C527" s="21" t="s">
        <v>121</v>
      </c>
      <c r="D527" s="19"/>
      <c r="E527" s="19"/>
      <c r="F527" s="22" t="s">
        <v>119</v>
      </c>
      <c r="G527" s="23">
        <v>1</v>
      </c>
      <c r="H527" s="57">
        <v>122</v>
      </c>
      <c r="I527" s="58"/>
      <c r="J527" s="4"/>
      <c r="K527" s="4"/>
      <c r="L527" s="8">
        <f>ROUND(ROUND(I527, 2)*H527, 2)</f>
        <v>0</v>
      </c>
      <c r="M527" s="4"/>
      <c r="N527" s="12"/>
    </row>
    <row r="528" spans="1:14" ht="54" outlineLevel="1" x14ac:dyDescent="0.3">
      <c r="A528" s="24" t="s">
        <v>1052</v>
      </c>
      <c r="B528" s="17" t="s">
        <v>1053</v>
      </c>
      <c r="C528" s="18" t="s">
        <v>159</v>
      </c>
      <c r="D528" s="19"/>
      <c r="E528" s="19" t="s">
        <v>1054</v>
      </c>
      <c r="F528" s="19" t="s">
        <v>119</v>
      </c>
      <c r="G528" s="20">
        <v>1</v>
      </c>
      <c r="H528" s="55">
        <v>68</v>
      </c>
      <c r="I528" s="56">
        <f>IFERROR(ROUND(SUM(L529)/H528, 2),0)</f>
        <v>0</v>
      </c>
      <c r="J528" s="7"/>
      <c r="K528" s="6">
        <f>I528+ROUND(J528, 2)</f>
        <v>0</v>
      </c>
      <c r="L528" s="6">
        <f>ROUND(I528*H528, 2)</f>
        <v>0</v>
      </c>
      <c r="M528" s="6">
        <f>ROUND(H528*ROUND(J528, 2), 2)</f>
        <v>0</v>
      </c>
      <c r="N528" s="11">
        <f>L528+M528</f>
        <v>0</v>
      </c>
    </row>
    <row r="529" spans="1:14" ht="18" outlineLevel="1" x14ac:dyDescent="0.3">
      <c r="A529" s="24" t="s">
        <v>1055</v>
      </c>
      <c r="B529" s="17"/>
      <c r="C529" s="21" t="s">
        <v>161</v>
      </c>
      <c r="D529" s="19"/>
      <c r="E529" s="19"/>
      <c r="F529" s="22" t="s">
        <v>119</v>
      </c>
      <c r="G529" s="23">
        <v>1</v>
      </c>
      <c r="H529" s="57">
        <v>68</v>
      </c>
      <c r="I529" s="58"/>
      <c r="J529" s="4"/>
      <c r="K529" s="4"/>
      <c r="L529" s="8">
        <f>ROUND(ROUND(I529, 2)*H529, 2)</f>
        <v>0</v>
      </c>
      <c r="M529" s="4"/>
      <c r="N529" s="12"/>
    </row>
    <row r="530" spans="1:14" ht="54" outlineLevel="1" x14ac:dyDescent="0.3">
      <c r="A530" s="24" t="s">
        <v>1056</v>
      </c>
      <c r="B530" s="17" t="s">
        <v>1057</v>
      </c>
      <c r="C530" s="18" t="s">
        <v>175</v>
      </c>
      <c r="D530" s="19"/>
      <c r="E530" s="19" t="s">
        <v>888</v>
      </c>
      <c r="F530" s="19" t="s">
        <v>40</v>
      </c>
      <c r="G530" s="20">
        <v>1</v>
      </c>
      <c r="H530" s="55">
        <v>11</v>
      </c>
      <c r="I530" s="56">
        <f>IFERROR(ROUND(SUM(L531)/H530, 2),0)</f>
        <v>0</v>
      </c>
      <c r="J530" s="7"/>
      <c r="K530" s="6">
        <f>I530+ROUND(J530, 2)</f>
        <v>0</v>
      </c>
      <c r="L530" s="6">
        <f>ROUND(I530*H530, 2)</f>
        <v>0</v>
      </c>
      <c r="M530" s="6">
        <f>ROUND(H530*ROUND(J530, 2), 2)</f>
        <v>0</v>
      </c>
      <c r="N530" s="11">
        <f>L530+M530</f>
        <v>0</v>
      </c>
    </row>
    <row r="531" spans="1:14" ht="18" outlineLevel="1" x14ac:dyDescent="0.3">
      <c r="A531" s="24" t="s">
        <v>1058</v>
      </c>
      <c r="B531" s="17"/>
      <c r="C531" s="21" t="s">
        <v>887</v>
      </c>
      <c r="D531" s="19"/>
      <c r="E531" s="19"/>
      <c r="F531" s="22" t="s">
        <v>40</v>
      </c>
      <c r="G531" s="23">
        <v>1.02</v>
      </c>
      <c r="H531" s="57">
        <v>11.22</v>
      </c>
      <c r="I531" s="58"/>
      <c r="J531" s="4"/>
      <c r="K531" s="4"/>
      <c r="L531" s="8">
        <f>ROUND(ROUND(I531, 2)*H531, 2)</f>
        <v>0</v>
      </c>
      <c r="M531" s="4"/>
      <c r="N531" s="12"/>
    </row>
    <row r="532" spans="1:14" ht="20.399999999999999" outlineLevel="1" x14ac:dyDescent="0.3">
      <c r="A532" s="24" t="s">
        <v>1059</v>
      </c>
      <c r="B532" s="17" t="s">
        <v>1060</v>
      </c>
      <c r="C532" s="88" t="s">
        <v>206</v>
      </c>
      <c r="D532" s="88"/>
      <c r="E532" s="88"/>
      <c r="F532" s="88"/>
      <c r="G532" s="88"/>
      <c r="H532" s="89"/>
      <c r="I532" s="54"/>
      <c r="J532" s="4"/>
      <c r="K532" s="4"/>
      <c r="L532" s="5">
        <f>SUM(L533,L535)</f>
        <v>0</v>
      </c>
      <c r="M532" s="5">
        <f>SUM(M533,M535)</f>
        <v>0</v>
      </c>
      <c r="N532" s="10">
        <f>SUM(N533,N535)</f>
        <v>0</v>
      </c>
    </row>
    <row r="533" spans="1:14" ht="72" outlineLevel="1" x14ac:dyDescent="0.3">
      <c r="A533" s="24" t="s">
        <v>1061</v>
      </c>
      <c r="B533" s="17" t="s">
        <v>1062</v>
      </c>
      <c r="C533" s="18" t="s">
        <v>1028</v>
      </c>
      <c r="D533" s="19"/>
      <c r="E533" s="19" t="s">
        <v>1063</v>
      </c>
      <c r="F533" s="19" t="s">
        <v>119</v>
      </c>
      <c r="G533" s="20">
        <v>1</v>
      </c>
      <c r="H533" s="55">
        <v>61</v>
      </c>
      <c r="I533" s="56">
        <f>IFERROR(ROUND(SUM(L534)/H533, 2),0)</f>
        <v>0</v>
      </c>
      <c r="J533" s="7"/>
      <c r="K533" s="6">
        <f>I533+ROUND(J533, 2)</f>
        <v>0</v>
      </c>
      <c r="L533" s="6">
        <f>ROUND(I533*H533, 2)</f>
        <v>0</v>
      </c>
      <c r="M533" s="6">
        <f>ROUND(H533*ROUND(J533, 2), 2)</f>
        <v>0</v>
      </c>
      <c r="N533" s="11">
        <f>L533+M533</f>
        <v>0</v>
      </c>
    </row>
    <row r="534" spans="1:14" ht="18" outlineLevel="1" x14ac:dyDescent="0.3">
      <c r="A534" s="24" t="s">
        <v>1064</v>
      </c>
      <c r="B534" s="17"/>
      <c r="C534" s="21" t="s">
        <v>212</v>
      </c>
      <c r="D534" s="19"/>
      <c r="E534" s="19"/>
      <c r="F534" s="22" t="s">
        <v>40</v>
      </c>
      <c r="G534" s="23">
        <v>0.06</v>
      </c>
      <c r="H534" s="57">
        <v>3.66</v>
      </c>
      <c r="I534" s="58"/>
      <c r="J534" s="4"/>
      <c r="K534" s="4"/>
      <c r="L534" s="8">
        <f>ROUND(ROUND(I534, 2)*H534, 2)</f>
        <v>0</v>
      </c>
      <c r="M534" s="4"/>
      <c r="N534" s="12"/>
    </row>
    <row r="535" spans="1:14" ht="72" outlineLevel="1" x14ac:dyDescent="0.3">
      <c r="A535" s="24" t="s">
        <v>1065</v>
      </c>
      <c r="B535" s="17" t="s">
        <v>1066</v>
      </c>
      <c r="C535" s="18" t="s">
        <v>759</v>
      </c>
      <c r="D535" s="19"/>
      <c r="E535" s="19" t="s">
        <v>1067</v>
      </c>
      <c r="F535" s="19" t="s">
        <v>119</v>
      </c>
      <c r="G535" s="20">
        <v>1</v>
      </c>
      <c r="H535" s="55">
        <v>61</v>
      </c>
      <c r="I535" s="56">
        <f>IFERROR(ROUND(SUM(L536)/H535, 2),0)</f>
        <v>0</v>
      </c>
      <c r="J535" s="7"/>
      <c r="K535" s="6">
        <f>I535+ROUND(J535, 2)</f>
        <v>0</v>
      </c>
      <c r="L535" s="6">
        <f>ROUND(I535*H535, 2)</f>
        <v>0</v>
      </c>
      <c r="M535" s="6">
        <f>ROUND(H535*ROUND(J535, 2), 2)</f>
        <v>0</v>
      </c>
      <c r="N535" s="11">
        <f>L535+M535</f>
        <v>0</v>
      </c>
    </row>
    <row r="536" spans="1:14" ht="36" outlineLevel="1" x14ac:dyDescent="0.3">
      <c r="A536" s="24" t="s">
        <v>1068</v>
      </c>
      <c r="B536" s="17"/>
      <c r="C536" s="21" t="s">
        <v>237</v>
      </c>
      <c r="D536" s="19"/>
      <c r="E536" s="19"/>
      <c r="F536" s="22" t="s">
        <v>40</v>
      </c>
      <c r="G536" s="23">
        <v>0.09</v>
      </c>
      <c r="H536" s="57">
        <v>5.49</v>
      </c>
      <c r="I536" s="58"/>
      <c r="J536" s="4"/>
      <c r="K536" s="4"/>
      <c r="L536" s="8">
        <f>ROUND(ROUND(I536, 2)*H536, 2)</f>
        <v>0</v>
      </c>
      <c r="M536" s="4"/>
      <c r="N536" s="12"/>
    </row>
    <row r="537" spans="1:14" ht="20.399999999999999" outlineLevel="1" x14ac:dyDescent="0.3">
      <c r="A537" s="24" t="s">
        <v>1069</v>
      </c>
      <c r="B537" s="17" t="s">
        <v>308</v>
      </c>
      <c r="C537" s="88" t="s">
        <v>309</v>
      </c>
      <c r="D537" s="88"/>
      <c r="E537" s="88"/>
      <c r="F537" s="88"/>
      <c r="G537" s="88"/>
      <c r="H537" s="89"/>
      <c r="I537" s="54"/>
      <c r="J537" s="4"/>
      <c r="K537" s="4"/>
      <c r="L537" s="5">
        <f>SUM(L538,L541,L544,L545,L548,L551,L554,L557,L560,L562)</f>
        <v>553664</v>
      </c>
      <c r="M537" s="5">
        <f>SUM(M538,M541,M544,M545,M548,M551,M554,M557,M560,M562)</f>
        <v>0</v>
      </c>
      <c r="N537" s="10">
        <f>SUM(N538,N541,N544,N545,N548,N551,N554,N557,N560,N562)</f>
        <v>553664</v>
      </c>
    </row>
    <row r="538" spans="1:14" ht="36" outlineLevel="1" x14ac:dyDescent="0.3">
      <c r="A538" s="24" t="s">
        <v>1070</v>
      </c>
      <c r="B538" s="17" t="s">
        <v>311</v>
      </c>
      <c r="C538" s="18" t="s">
        <v>312</v>
      </c>
      <c r="D538" s="19" t="s">
        <v>313</v>
      </c>
      <c r="E538" s="19"/>
      <c r="F538" s="19" t="s">
        <v>314</v>
      </c>
      <c r="G538" s="20">
        <v>1</v>
      </c>
      <c r="H538" s="55">
        <v>75</v>
      </c>
      <c r="I538" s="56">
        <f>IFERROR(ROUND(SUM(L539,L540)/H538, 2),0)</f>
        <v>0</v>
      </c>
      <c r="J538" s="7"/>
      <c r="K538" s="6">
        <f>I538+ROUND(J538, 2)</f>
        <v>0</v>
      </c>
      <c r="L538" s="6">
        <f>ROUND(I538*H538, 2)</f>
        <v>0</v>
      </c>
      <c r="M538" s="6">
        <f>ROUND(H538*ROUND(J538, 2), 2)</f>
        <v>0</v>
      </c>
      <c r="N538" s="11">
        <f>L538+M538</f>
        <v>0</v>
      </c>
    </row>
    <row r="539" spans="1:14" ht="18" outlineLevel="1" x14ac:dyDescent="0.3">
      <c r="A539" s="24" t="s">
        <v>1071</v>
      </c>
      <c r="B539" s="17"/>
      <c r="C539" s="68" t="s">
        <v>316</v>
      </c>
      <c r="D539" s="19"/>
      <c r="E539" s="19"/>
      <c r="F539" s="22" t="s">
        <v>40</v>
      </c>
      <c r="G539" s="23">
        <v>5.6000000000000001E-2</v>
      </c>
      <c r="H539" s="57">
        <v>4.2</v>
      </c>
      <c r="I539" s="58"/>
      <c r="J539" s="4"/>
      <c r="K539" s="4"/>
      <c r="L539" s="8">
        <f>ROUND(ROUND(I539, 2)*H539, 2)</f>
        <v>0</v>
      </c>
      <c r="M539" s="4"/>
      <c r="N539" s="12"/>
    </row>
    <row r="540" spans="1:14" ht="18" outlineLevel="1" x14ac:dyDescent="0.3">
      <c r="A540" s="24" t="s">
        <v>1072</v>
      </c>
      <c r="B540" s="17"/>
      <c r="C540" s="68" t="s">
        <v>1073</v>
      </c>
      <c r="D540" s="19"/>
      <c r="E540" s="19"/>
      <c r="F540" s="22" t="s">
        <v>314</v>
      </c>
      <c r="G540" s="23">
        <v>1</v>
      </c>
      <c r="H540" s="57">
        <v>75</v>
      </c>
      <c r="I540" s="58"/>
      <c r="J540" s="4"/>
      <c r="K540" s="4"/>
      <c r="L540" s="8">
        <f>ROUND(ROUND(I540, 2)*H540, 2)</f>
        <v>0</v>
      </c>
      <c r="M540" s="4"/>
      <c r="N540" s="12"/>
    </row>
    <row r="541" spans="1:14" ht="36" outlineLevel="1" x14ac:dyDescent="0.3">
      <c r="A541" s="24" t="s">
        <v>1074</v>
      </c>
      <c r="B541" s="17" t="s">
        <v>311</v>
      </c>
      <c r="C541" s="18" t="s">
        <v>312</v>
      </c>
      <c r="D541" s="19" t="s">
        <v>313</v>
      </c>
      <c r="E541" s="19"/>
      <c r="F541" s="19" t="s">
        <v>314</v>
      </c>
      <c r="G541" s="20">
        <v>1</v>
      </c>
      <c r="H541" s="55">
        <v>817</v>
      </c>
      <c r="I541" s="56">
        <f>IFERROR(ROUND(SUM(L542,L543)/H541, 2),0)</f>
        <v>224</v>
      </c>
      <c r="J541" s="7"/>
      <c r="K541" s="6">
        <f>I541+ROUND(J541, 2)</f>
        <v>224</v>
      </c>
      <c r="L541" s="6">
        <f>ROUND(I541*H541, 2)</f>
        <v>183008</v>
      </c>
      <c r="M541" s="6">
        <f>ROUND(H541*ROUND(J541, 2), 2)</f>
        <v>0</v>
      </c>
      <c r="N541" s="11">
        <f>L541+M541</f>
        <v>183008</v>
      </c>
    </row>
    <row r="542" spans="1:14" ht="18" outlineLevel="1" x14ac:dyDescent="0.3">
      <c r="A542" s="24" t="s">
        <v>1075</v>
      </c>
      <c r="B542" s="17"/>
      <c r="C542" s="68" t="s">
        <v>316</v>
      </c>
      <c r="D542" s="19"/>
      <c r="E542" s="19"/>
      <c r="F542" s="22" t="s">
        <v>40</v>
      </c>
      <c r="G542" s="23">
        <v>5.6000000000000001E-2</v>
      </c>
      <c r="H542" s="57">
        <v>45.752000000000002</v>
      </c>
      <c r="I542" s="58"/>
      <c r="J542" s="4"/>
      <c r="K542" s="4"/>
      <c r="L542" s="8">
        <f>ROUND(ROUND(I542, 2)*H542, 2)</f>
        <v>0</v>
      </c>
      <c r="M542" s="4"/>
      <c r="N542" s="12"/>
    </row>
    <row r="543" spans="1:14" ht="36" outlineLevel="1" x14ac:dyDescent="0.3">
      <c r="A543" s="24" t="s">
        <v>1076</v>
      </c>
      <c r="B543" s="17"/>
      <c r="C543" s="69" t="s">
        <v>318</v>
      </c>
      <c r="D543" s="19"/>
      <c r="E543" s="19"/>
      <c r="F543" s="22" t="s">
        <v>319</v>
      </c>
      <c r="G543" s="23">
        <v>1</v>
      </c>
      <c r="H543" s="57">
        <v>817</v>
      </c>
      <c r="I543" s="70">
        <v>224</v>
      </c>
      <c r="J543" s="4"/>
      <c r="K543" s="4"/>
      <c r="L543" s="8">
        <f>ROUND(ROUND(I543, 2)*H543, 2)</f>
        <v>183008</v>
      </c>
      <c r="M543" s="4"/>
      <c r="N543" s="12"/>
    </row>
    <row r="544" spans="1:14" ht="90" outlineLevel="1" x14ac:dyDescent="0.3">
      <c r="A544" s="24" t="s">
        <v>1077</v>
      </c>
      <c r="B544" s="17" t="s">
        <v>324</v>
      </c>
      <c r="C544" s="18" t="s">
        <v>325</v>
      </c>
      <c r="D544" s="19" t="s">
        <v>313</v>
      </c>
      <c r="E544" s="19" t="s">
        <v>1078</v>
      </c>
      <c r="F544" s="19" t="s">
        <v>314</v>
      </c>
      <c r="G544" s="20">
        <v>1</v>
      </c>
      <c r="H544" s="55">
        <v>31</v>
      </c>
      <c r="I544" s="56">
        <v>0</v>
      </c>
      <c r="J544" s="7"/>
      <c r="K544" s="6">
        <f>I544+ROUND(J544, 2)</f>
        <v>0</v>
      </c>
      <c r="L544" s="6">
        <v>0</v>
      </c>
      <c r="M544" s="6">
        <f>ROUND(H544*ROUND(J544, 2), 2)</f>
        <v>0</v>
      </c>
      <c r="N544" s="11">
        <f>L544+M544</f>
        <v>0</v>
      </c>
    </row>
    <row r="545" spans="1:14" ht="36" outlineLevel="1" x14ac:dyDescent="0.3">
      <c r="A545" s="24" t="s">
        <v>1079</v>
      </c>
      <c r="B545" s="17" t="s">
        <v>324</v>
      </c>
      <c r="C545" s="18" t="s">
        <v>325</v>
      </c>
      <c r="D545" s="19" t="s">
        <v>313</v>
      </c>
      <c r="E545" s="19"/>
      <c r="F545" s="19" t="s">
        <v>314</v>
      </c>
      <c r="G545" s="20">
        <v>1</v>
      </c>
      <c r="H545" s="55">
        <v>648</v>
      </c>
      <c r="I545" s="56">
        <f>IFERROR(ROUND(SUM(L546,L547)/H545, 2),0)</f>
        <v>572</v>
      </c>
      <c r="J545" s="7"/>
      <c r="K545" s="6">
        <f>I545+ROUND(J545, 2)</f>
        <v>572</v>
      </c>
      <c r="L545" s="6">
        <f>ROUND(I545*H545, 2)</f>
        <v>370656</v>
      </c>
      <c r="M545" s="6">
        <f>ROUND(H545*ROUND(J545, 2), 2)</f>
        <v>0</v>
      </c>
      <c r="N545" s="11">
        <f>L545+M545</f>
        <v>370656</v>
      </c>
    </row>
    <row r="546" spans="1:14" ht="18" outlineLevel="1" x14ac:dyDescent="0.3">
      <c r="A546" s="24" t="s">
        <v>1080</v>
      </c>
      <c r="B546" s="17"/>
      <c r="C546" s="68" t="s">
        <v>316</v>
      </c>
      <c r="D546" s="19"/>
      <c r="E546" s="19"/>
      <c r="F546" s="22" t="s">
        <v>40</v>
      </c>
      <c r="G546" s="23">
        <v>5.8999999999999997E-2</v>
      </c>
      <c r="H546" s="57">
        <v>38.231999999999999</v>
      </c>
      <c r="I546" s="58"/>
      <c r="J546" s="4"/>
      <c r="K546" s="4"/>
      <c r="L546" s="8">
        <f>ROUND(ROUND(I546, 2)*H546, 2)</f>
        <v>0</v>
      </c>
      <c r="M546" s="4"/>
      <c r="N546" s="12"/>
    </row>
    <row r="547" spans="1:14" ht="36" outlineLevel="1" x14ac:dyDescent="0.3">
      <c r="A547" s="24" t="s">
        <v>1081</v>
      </c>
      <c r="B547" s="17"/>
      <c r="C547" s="69" t="s">
        <v>328</v>
      </c>
      <c r="D547" s="19"/>
      <c r="E547" s="19"/>
      <c r="F547" s="22" t="s">
        <v>319</v>
      </c>
      <c r="G547" s="23">
        <v>1</v>
      </c>
      <c r="H547" s="57">
        <v>648</v>
      </c>
      <c r="I547" s="70">
        <v>572</v>
      </c>
      <c r="J547" s="4"/>
      <c r="K547" s="4"/>
      <c r="L547" s="8">
        <f>ROUND(ROUND(I547, 2)*H547, 2)</f>
        <v>370656</v>
      </c>
      <c r="M547" s="4"/>
      <c r="N547" s="12"/>
    </row>
    <row r="548" spans="1:14" ht="36" outlineLevel="1" x14ac:dyDescent="0.3">
      <c r="A548" s="24" t="s">
        <v>1082</v>
      </c>
      <c r="B548" s="17" t="s">
        <v>333</v>
      </c>
      <c r="C548" s="18" t="s">
        <v>334</v>
      </c>
      <c r="D548" s="19" t="s">
        <v>313</v>
      </c>
      <c r="E548" s="19"/>
      <c r="F548" s="19" t="s">
        <v>314</v>
      </c>
      <c r="G548" s="20">
        <v>1</v>
      </c>
      <c r="H548" s="55">
        <v>65</v>
      </c>
      <c r="I548" s="56">
        <f>IFERROR(ROUND(SUM(L549,L550)/H548, 2),0)</f>
        <v>0</v>
      </c>
      <c r="J548" s="7"/>
      <c r="K548" s="6">
        <f>I548+ROUND(J548, 2)</f>
        <v>0</v>
      </c>
      <c r="L548" s="6">
        <f>ROUND(I548*H548, 2)</f>
        <v>0</v>
      </c>
      <c r="M548" s="6">
        <f>ROUND(H548*ROUND(J548, 2), 2)</f>
        <v>0</v>
      </c>
      <c r="N548" s="11">
        <f>L548+M548</f>
        <v>0</v>
      </c>
    </row>
    <row r="549" spans="1:14" ht="18" outlineLevel="1" x14ac:dyDescent="0.3">
      <c r="A549" s="24" t="s">
        <v>1083</v>
      </c>
      <c r="B549" s="17"/>
      <c r="C549" s="68" t="s">
        <v>316</v>
      </c>
      <c r="D549" s="19"/>
      <c r="E549" s="19"/>
      <c r="F549" s="22" t="s">
        <v>40</v>
      </c>
      <c r="G549" s="23">
        <v>6.2E-2</v>
      </c>
      <c r="H549" s="57">
        <v>4.03</v>
      </c>
      <c r="I549" s="58"/>
      <c r="J549" s="4"/>
      <c r="K549" s="4"/>
      <c r="L549" s="8">
        <f>ROUND(ROUND(I549, 2)*H549, 2)</f>
        <v>0</v>
      </c>
      <c r="M549" s="4"/>
      <c r="N549" s="12"/>
    </row>
    <row r="550" spans="1:14" ht="36" outlineLevel="1" x14ac:dyDescent="0.3">
      <c r="A550" s="24" t="s">
        <v>1084</v>
      </c>
      <c r="B550" s="17"/>
      <c r="C550" s="21" t="s">
        <v>338</v>
      </c>
      <c r="D550" s="19"/>
      <c r="E550" s="19"/>
      <c r="F550" s="22" t="s">
        <v>319</v>
      </c>
      <c r="G550" s="23">
        <v>1</v>
      </c>
      <c r="H550" s="57">
        <v>65</v>
      </c>
      <c r="I550" s="58"/>
      <c r="J550" s="4"/>
      <c r="K550" s="4"/>
      <c r="L550" s="8">
        <f>ROUND(ROUND(I550, 2)*H550, 2)</f>
        <v>0</v>
      </c>
      <c r="M550" s="4"/>
      <c r="N550" s="12"/>
    </row>
    <row r="551" spans="1:14" ht="36" outlineLevel="1" x14ac:dyDescent="0.3">
      <c r="A551" s="24" t="s">
        <v>1085</v>
      </c>
      <c r="B551" s="17" t="s">
        <v>333</v>
      </c>
      <c r="C551" s="18" t="s">
        <v>334</v>
      </c>
      <c r="D551" s="19" t="s">
        <v>313</v>
      </c>
      <c r="E551" s="19"/>
      <c r="F551" s="19" t="s">
        <v>314</v>
      </c>
      <c r="G551" s="20">
        <v>1</v>
      </c>
      <c r="H551" s="55">
        <v>53</v>
      </c>
      <c r="I551" s="56">
        <f>IFERROR(ROUND(SUM(L552,L553)/H551, 2),0)</f>
        <v>0</v>
      </c>
      <c r="J551" s="7"/>
      <c r="K551" s="6">
        <f>I551+ROUND(J551, 2)</f>
        <v>0</v>
      </c>
      <c r="L551" s="6">
        <f>ROUND(I551*H551, 2)</f>
        <v>0</v>
      </c>
      <c r="M551" s="6">
        <f>ROUND(H551*ROUND(J551, 2), 2)</f>
        <v>0</v>
      </c>
      <c r="N551" s="11">
        <f>L551+M551</f>
        <v>0</v>
      </c>
    </row>
    <row r="552" spans="1:14" ht="18" outlineLevel="1" x14ac:dyDescent="0.3">
      <c r="A552" s="24" t="s">
        <v>1086</v>
      </c>
      <c r="B552" s="17"/>
      <c r="C552" s="68" t="s">
        <v>316</v>
      </c>
      <c r="D552" s="19"/>
      <c r="E552" s="19"/>
      <c r="F552" s="22" t="s">
        <v>40</v>
      </c>
      <c r="G552" s="23">
        <v>6.2E-2</v>
      </c>
      <c r="H552" s="57">
        <v>3.286</v>
      </c>
      <c r="I552" s="58"/>
      <c r="J552" s="4"/>
      <c r="K552" s="4"/>
      <c r="L552" s="8">
        <f>ROUND(ROUND(I552, 2)*H552, 2)</f>
        <v>0</v>
      </c>
      <c r="M552" s="4"/>
      <c r="N552" s="12"/>
    </row>
    <row r="553" spans="1:14" ht="36" outlineLevel="1" x14ac:dyDescent="0.3">
      <c r="A553" s="24" t="s">
        <v>1087</v>
      </c>
      <c r="B553" s="17"/>
      <c r="C553" s="21" t="s">
        <v>338</v>
      </c>
      <c r="D553" s="19"/>
      <c r="E553" s="19"/>
      <c r="F553" s="22" t="s">
        <v>319</v>
      </c>
      <c r="G553" s="23">
        <v>1</v>
      </c>
      <c r="H553" s="57">
        <v>53</v>
      </c>
      <c r="I553" s="58"/>
      <c r="J553" s="4"/>
      <c r="K553" s="4"/>
      <c r="L553" s="8">
        <f>ROUND(ROUND(I553, 2)*H553, 2)</f>
        <v>0</v>
      </c>
      <c r="M553" s="4"/>
      <c r="N553" s="12"/>
    </row>
    <row r="554" spans="1:14" ht="36" outlineLevel="1" x14ac:dyDescent="0.3">
      <c r="A554" s="24" t="s">
        <v>1088</v>
      </c>
      <c r="B554" s="17" t="s">
        <v>333</v>
      </c>
      <c r="C554" s="18" t="s">
        <v>334</v>
      </c>
      <c r="D554" s="19" t="s">
        <v>313</v>
      </c>
      <c r="E554" s="19"/>
      <c r="F554" s="19" t="s">
        <v>314</v>
      </c>
      <c r="G554" s="20">
        <v>1</v>
      </c>
      <c r="H554" s="55">
        <v>859</v>
      </c>
      <c r="I554" s="56">
        <f>IFERROR(ROUND(SUM(L555,L556)/H554, 2),0)</f>
        <v>0</v>
      </c>
      <c r="J554" s="7"/>
      <c r="K554" s="6">
        <f>I554+ROUND(J554, 2)</f>
        <v>0</v>
      </c>
      <c r="L554" s="6">
        <f>ROUND(I554*H554, 2)</f>
        <v>0</v>
      </c>
      <c r="M554" s="6">
        <f>ROUND(H554*ROUND(J554, 2), 2)</f>
        <v>0</v>
      </c>
      <c r="N554" s="11">
        <f>L554+M554</f>
        <v>0</v>
      </c>
    </row>
    <row r="555" spans="1:14" ht="18" outlineLevel="1" x14ac:dyDescent="0.3">
      <c r="A555" s="24" t="s">
        <v>1089</v>
      </c>
      <c r="B555" s="17"/>
      <c r="C555" s="68" t="s">
        <v>316</v>
      </c>
      <c r="D555" s="19"/>
      <c r="E555" s="19"/>
      <c r="F555" s="22" t="s">
        <v>40</v>
      </c>
      <c r="G555" s="23">
        <v>6.2E-2</v>
      </c>
      <c r="H555" s="57">
        <v>53.258000000000003</v>
      </c>
      <c r="I555" s="58"/>
      <c r="J555" s="4"/>
      <c r="K555" s="4"/>
      <c r="L555" s="8">
        <f>ROUND(ROUND(I555, 2)*H555, 2)</f>
        <v>0</v>
      </c>
      <c r="M555" s="4"/>
      <c r="N555" s="12"/>
    </row>
    <row r="556" spans="1:14" ht="36" outlineLevel="1" x14ac:dyDescent="0.3">
      <c r="A556" s="24" t="s">
        <v>1090</v>
      </c>
      <c r="B556" s="17"/>
      <c r="C556" s="21" t="s">
        <v>338</v>
      </c>
      <c r="D556" s="19"/>
      <c r="E556" s="19"/>
      <c r="F556" s="22" t="s">
        <v>319</v>
      </c>
      <c r="G556" s="23">
        <v>1</v>
      </c>
      <c r="H556" s="57">
        <v>859</v>
      </c>
      <c r="I556" s="58"/>
      <c r="J556" s="4"/>
      <c r="K556" s="4"/>
      <c r="L556" s="8">
        <f>ROUND(ROUND(I556, 2)*H556, 2)</f>
        <v>0</v>
      </c>
      <c r="M556" s="4"/>
      <c r="N556" s="12"/>
    </row>
    <row r="557" spans="1:14" ht="54" outlineLevel="1" x14ac:dyDescent="0.3">
      <c r="A557" s="24" t="s">
        <v>1091</v>
      </c>
      <c r="B557" s="17" t="s">
        <v>333</v>
      </c>
      <c r="C557" s="18" t="s">
        <v>334</v>
      </c>
      <c r="D557" s="19" t="s">
        <v>313</v>
      </c>
      <c r="E557" s="19" t="s">
        <v>1092</v>
      </c>
      <c r="F557" s="19" t="s">
        <v>314</v>
      </c>
      <c r="G557" s="20">
        <v>1</v>
      </c>
      <c r="H557" s="55">
        <v>15</v>
      </c>
      <c r="I557" s="56">
        <f>IFERROR(ROUND(SUM(L558,L559)/H557, 2),0)</f>
        <v>0</v>
      </c>
      <c r="J557" s="7"/>
      <c r="K557" s="6">
        <f>I557+ROUND(J557, 2)</f>
        <v>0</v>
      </c>
      <c r="L557" s="6">
        <f>ROUND(I557*H557, 2)</f>
        <v>0</v>
      </c>
      <c r="M557" s="6">
        <f>ROUND(H557*ROUND(J557, 2), 2)</f>
        <v>0</v>
      </c>
      <c r="N557" s="11">
        <f>L557+M557</f>
        <v>0</v>
      </c>
    </row>
    <row r="558" spans="1:14" ht="18" outlineLevel="1" x14ac:dyDescent="0.3">
      <c r="A558" s="24" t="s">
        <v>1093</v>
      </c>
      <c r="B558" s="17"/>
      <c r="C558" s="68" t="s">
        <v>316</v>
      </c>
      <c r="D558" s="19"/>
      <c r="E558" s="19"/>
      <c r="F558" s="22" t="s">
        <v>40</v>
      </c>
      <c r="G558" s="23">
        <v>6.2E-2</v>
      </c>
      <c r="H558" s="57">
        <v>0.93</v>
      </c>
      <c r="I558" s="58"/>
      <c r="J558" s="4"/>
      <c r="K558" s="4"/>
      <c r="L558" s="8">
        <f>ROUND(ROUND(I558, 2)*H558, 2)</f>
        <v>0</v>
      </c>
      <c r="M558" s="4"/>
      <c r="N558" s="12"/>
    </row>
    <row r="559" spans="1:14" ht="36" outlineLevel="1" x14ac:dyDescent="0.3">
      <c r="A559" s="24" t="s">
        <v>1094</v>
      </c>
      <c r="B559" s="17"/>
      <c r="C559" s="21" t="s">
        <v>338</v>
      </c>
      <c r="D559" s="19"/>
      <c r="E559" s="19"/>
      <c r="F559" s="22" t="s">
        <v>319</v>
      </c>
      <c r="G559" s="23">
        <v>1</v>
      </c>
      <c r="H559" s="57">
        <v>15</v>
      </c>
      <c r="I559" s="58"/>
      <c r="J559" s="4"/>
      <c r="K559" s="4"/>
      <c r="L559" s="8">
        <f>ROUND(ROUND(I559, 2)*H559, 2)</f>
        <v>0</v>
      </c>
      <c r="M559" s="4"/>
      <c r="N559" s="12"/>
    </row>
    <row r="560" spans="1:14" ht="18" outlineLevel="1" x14ac:dyDescent="0.3">
      <c r="A560" s="24" t="s">
        <v>1095</v>
      </c>
      <c r="B560" s="17" t="s">
        <v>1096</v>
      </c>
      <c r="C560" s="18" t="s">
        <v>1097</v>
      </c>
      <c r="D560" s="19"/>
      <c r="E560" s="19" t="s">
        <v>1098</v>
      </c>
      <c r="F560" s="19" t="s">
        <v>314</v>
      </c>
      <c r="G560" s="20">
        <v>1</v>
      </c>
      <c r="H560" s="55">
        <v>2</v>
      </c>
      <c r="I560" s="56">
        <f>IFERROR(ROUND(SUM(L561)/H560, 2),0)</f>
        <v>0</v>
      </c>
      <c r="J560" s="7"/>
      <c r="K560" s="6">
        <f>I560+ROUND(J560, 2)</f>
        <v>0</v>
      </c>
      <c r="L560" s="6">
        <f>ROUND(I560*H560, 2)</f>
        <v>0</v>
      </c>
      <c r="M560" s="6">
        <f>ROUND(H560*ROUND(J560, 2), 2)</f>
        <v>0</v>
      </c>
      <c r="N560" s="11">
        <f>L560+M560</f>
        <v>0</v>
      </c>
    </row>
    <row r="561" spans="1:14" ht="18" outlineLevel="1" x14ac:dyDescent="0.3">
      <c r="A561" s="24" t="s">
        <v>1099</v>
      </c>
      <c r="B561" s="17"/>
      <c r="C561" s="21" t="s">
        <v>1100</v>
      </c>
      <c r="D561" s="19"/>
      <c r="E561" s="19"/>
      <c r="F561" s="22" t="s">
        <v>1101</v>
      </c>
      <c r="G561" s="23">
        <v>1</v>
      </c>
      <c r="H561" s="57">
        <v>2</v>
      </c>
      <c r="I561" s="58"/>
      <c r="J561" s="4"/>
      <c r="K561" s="4"/>
      <c r="L561" s="8">
        <f>ROUND(ROUND(I561, 2)*H561, 2)</f>
        <v>0</v>
      </c>
      <c r="M561" s="4"/>
      <c r="N561" s="12"/>
    </row>
    <row r="562" spans="1:14" ht="18" outlineLevel="1" x14ac:dyDescent="0.3">
      <c r="A562" s="24" t="s">
        <v>1102</v>
      </c>
      <c r="B562" s="17" t="s">
        <v>1096</v>
      </c>
      <c r="C562" s="18" t="s">
        <v>1097</v>
      </c>
      <c r="D562" s="19"/>
      <c r="E562" s="19"/>
      <c r="F562" s="19" t="s">
        <v>314</v>
      </c>
      <c r="G562" s="20">
        <v>1</v>
      </c>
      <c r="H562" s="55">
        <v>24</v>
      </c>
      <c r="I562" s="56">
        <f>IFERROR(ROUND(SUM(L563)/H562, 2),0)</f>
        <v>0</v>
      </c>
      <c r="J562" s="7"/>
      <c r="K562" s="6">
        <f>I562+ROUND(J562, 2)</f>
        <v>0</v>
      </c>
      <c r="L562" s="6">
        <f>ROUND(I562*H562, 2)</f>
        <v>0</v>
      </c>
      <c r="M562" s="6">
        <f>ROUND(H562*ROUND(J562, 2), 2)</f>
        <v>0</v>
      </c>
      <c r="N562" s="11">
        <f>L562+M562</f>
        <v>0</v>
      </c>
    </row>
    <row r="563" spans="1:14" ht="18" outlineLevel="1" x14ac:dyDescent="0.3">
      <c r="A563" s="24" t="s">
        <v>1103</v>
      </c>
      <c r="B563" s="17"/>
      <c r="C563" s="21" t="s">
        <v>1100</v>
      </c>
      <c r="D563" s="19"/>
      <c r="E563" s="19" t="s">
        <v>1098</v>
      </c>
      <c r="F563" s="22" t="s">
        <v>1101</v>
      </c>
      <c r="G563" s="23">
        <v>1</v>
      </c>
      <c r="H563" s="57">
        <v>24</v>
      </c>
      <c r="I563" s="58"/>
      <c r="J563" s="4"/>
      <c r="K563" s="4"/>
      <c r="L563" s="8">
        <f>ROUND(ROUND(I563, 2)*H563, 2)</f>
        <v>0</v>
      </c>
      <c r="M563" s="4"/>
      <c r="N563" s="12"/>
    </row>
    <row r="564" spans="1:14" ht="20.399999999999999" outlineLevel="1" x14ac:dyDescent="0.3">
      <c r="A564" s="24" t="s">
        <v>1104</v>
      </c>
      <c r="B564" s="17" t="s">
        <v>343</v>
      </c>
      <c r="C564" s="88" t="s">
        <v>344</v>
      </c>
      <c r="D564" s="88"/>
      <c r="E564" s="88"/>
      <c r="F564" s="88"/>
      <c r="G564" s="88"/>
      <c r="H564" s="89"/>
      <c r="I564" s="54"/>
      <c r="J564" s="4"/>
      <c r="K564" s="4"/>
      <c r="L564" s="5">
        <f>SUM(L565,L585,L589)</f>
        <v>0</v>
      </c>
      <c r="M564" s="5">
        <f>SUM(M565,M585,M589)</f>
        <v>0</v>
      </c>
      <c r="N564" s="10">
        <f>SUM(N565,N585,N589)</f>
        <v>0</v>
      </c>
    </row>
    <row r="565" spans="1:14" ht="20.399999999999999" outlineLevel="1" x14ac:dyDescent="0.3">
      <c r="A565" s="24" t="s">
        <v>1105</v>
      </c>
      <c r="B565" s="17" t="s">
        <v>346</v>
      </c>
      <c r="C565" s="88" t="s">
        <v>347</v>
      </c>
      <c r="D565" s="88"/>
      <c r="E565" s="88"/>
      <c r="F565" s="88"/>
      <c r="G565" s="88"/>
      <c r="H565" s="89"/>
      <c r="I565" s="54"/>
      <c r="J565" s="4"/>
      <c r="K565" s="4"/>
      <c r="L565" s="5">
        <f>SUM(L566,L567,L568,L569,L570,L571,L572,L573,L574,L575,L576,L577,L578,L579,L580,L581,L582,L583,L584)</f>
        <v>0</v>
      </c>
      <c r="M565" s="5">
        <f>SUM(M566,M567,M568,M569,M570,M571,M572,M573,M574,M575,M576,M577,M578,M579,M580,M581,M582,M583,M584)</f>
        <v>0</v>
      </c>
      <c r="N565" s="10">
        <f>SUM(N566,N567,N568,N569,N570,N571,N572,N573,N574,N575,N576,N577,N578,N579,N580,N581,N582,N583,N584)</f>
        <v>0</v>
      </c>
    </row>
    <row r="566" spans="1:14" ht="18" outlineLevel="1" x14ac:dyDescent="0.3">
      <c r="A566" s="24" t="s">
        <v>1106</v>
      </c>
      <c r="B566" s="17" t="s">
        <v>349</v>
      </c>
      <c r="C566" s="18" t="s">
        <v>350</v>
      </c>
      <c r="D566" s="19"/>
      <c r="E566" s="19"/>
      <c r="F566" s="19" t="s">
        <v>119</v>
      </c>
      <c r="G566" s="20">
        <v>1</v>
      </c>
      <c r="H566" s="55">
        <v>350</v>
      </c>
      <c r="I566" s="56">
        <v>0</v>
      </c>
      <c r="J566" s="7"/>
      <c r="K566" s="6">
        <f t="shared" ref="K566:K584" si="10">I566+ROUND(J566, 2)</f>
        <v>0</v>
      </c>
      <c r="L566" s="6">
        <v>0</v>
      </c>
      <c r="M566" s="6">
        <f t="shared" ref="M566:M584" si="11">ROUND(H566*ROUND(J566, 2), 2)</f>
        <v>0</v>
      </c>
      <c r="N566" s="11">
        <f t="shared" ref="N566:N584" si="12">L566+M566</f>
        <v>0</v>
      </c>
    </row>
    <row r="567" spans="1:14" ht="18" outlineLevel="1" x14ac:dyDescent="0.3">
      <c r="A567" s="24" t="s">
        <v>1107</v>
      </c>
      <c r="B567" s="17" t="s">
        <v>349</v>
      </c>
      <c r="C567" s="18" t="s">
        <v>350</v>
      </c>
      <c r="D567" s="19"/>
      <c r="E567" s="19"/>
      <c r="F567" s="19" t="s">
        <v>119</v>
      </c>
      <c r="G567" s="20">
        <v>1</v>
      </c>
      <c r="H567" s="55">
        <v>405</v>
      </c>
      <c r="I567" s="56">
        <v>0</v>
      </c>
      <c r="J567" s="7"/>
      <c r="K567" s="6">
        <f t="shared" si="10"/>
        <v>0</v>
      </c>
      <c r="L567" s="6">
        <v>0</v>
      </c>
      <c r="M567" s="6">
        <f t="shared" si="11"/>
        <v>0</v>
      </c>
      <c r="N567" s="11">
        <f t="shared" si="12"/>
        <v>0</v>
      </c>
    </row>
    <row r="568" spans="1:14" ht="18" outlineLevel="1" x14ac:dyDescent="0.3">
      <c r="A568" s="24" t="s">
        <v>1108</v>
      </c>
      <c r="B568" s="17" t="s">
        <v>349</v>
      </c>
      <c r="C568" s="18" t="s">
        <v>350</v>
      </c>
      <c r="D568" s="19"/>
      <c r="E568" s="19"/>
      <c r="F568" s="19" t="s">
        <v>119</v>
      </c>
      <c r="G568" s="20">
        <v>1</v>
      </c>
      <c r="H568" s="55">
        <v>89</v>
      </c>
      <c r="I568" s="56">
        <v>0</v>
      </c>
      <c r="J568" s="7"/>
      <c r="K568" s="6">
        <f t="shared" si="10"/>
        <v>0</v>
      </c>
      <c r="L568" s="6">
        <v>0</v>
      </c>
      <c r="M568" s="6">
        <f t="shared" si="11"/>
        <v>0</v>
      </c>
      <c r="N568" s="11">
        <f t="shared" si="12"/>
        <v>0</v>
      </c>
    </row>
    <row r="569" spans="1:14" ht="18" outlineLevel="1" x14ac:dyDescent="0.3">
      <c r="A569" s="24" t="s">
        <v>1109</v>
      </c>
      <c r="B569" s="17" t="s">
        <v>349</v>
      </c>
      <c r="C569" s="18" t="s">
        <v>350</v>
      </c>
      <c r="D569" s="19"/>
      <c r="E569" s="19"/>
      <c r="F569" s="19" t="s">
        <v>119</v>
      </c>
      <c r="G569" s="20">
        <v>1</v>
      </c>
      <c r="H569" s="55">
        <v>39</v>
      </c>
      <c r="I569" s="56">
        <v>0</v>
      </c>
      <c r="J569" s="7"/>
      <c r="K569" s="6">
        <f t="shared" si="10"/>
        <v>0</v>
      </c>
      <c r="L569" s="6">
        <v>0</v>
      </c>
      <c r="M569" s="6">
        <f t="shared" si="11"/>
        <v>0</v>
      </c>
      <c r="N569" s="11">
        <f t="shared" si="12"/>
        <v>0</v>
      </c>
    </row>
    <row r="570" spans="1:14" ht="18" outlineLevel="1" x14ac:dyDescent="0.3">
      <c r="A570" s="24" t="s">
        <v>1110</v>
      </c>
      <c r="B570" s="17" t="s">
        <v>349</v>
      </c>
      <c r="C570" s="18" t="s">
        <v>350</v>
      </c>
      <c r="D570" s="19"/>
      <c r="E570" s="19"/>
      <c r="F570" s="19" t="s">
        <v>119</v>
      </c>
      <c r="G570" s="20">
        <v>1</v>
      </c>
      <c r="H570" s="55">
        <v>342</v>
      </c>
      <c r="I570" s="56">
        <v>0</v>
      </c>
      <c r="J570" s="7"/>
      <c r="K570" s="6">
        <f t="shared" si="10"/>
        <v>0</v>
      </c>
      <c r="L570" s="6">
        <v>0</v>
      </c>
      <c r="M570" s="6">
        <f t="shared" si="11"/>
        <v>0</v>
      </c>
      <c r="N570" s="11">
        <f t="shared" si="12"/>
        <v>0</v>
      </c>
    </row>
    <row r="571" spans="1:14" ht="18" outlineLevel="1" x14ac:dyDescent="0.3">
      <c r="A571" s="24" t="s">
        <v>1111</v>
      </c>
      <c r="B571" s="17" t="s">
        <v>349</v>
      </c>
      <c r="C571" s="18" t="s">
        <v>350</v>
      </c>
      <c r="D571" s="19"/>
      <c r="E571" s="19"/>
      <c r="F571" s="19" t="s">
        <v>119</v>
      </c>
      <c r="G571" s="20">
        <v>1</v>
      </c>
      <c r="H571" s="55">
        <v>361</v>
      </c>
      <c r="I571" s="56">
        <v>0</v>
      </c>
      <c r="J571" s="7"/>
      <c r="K571" s="6">
        <f t="shared" si="10"/>
        <v>0</v>
      </c>
      <c r="L571" s="6">
        <v>0</v>
      </c>
      <c r="M571" s="6">
        <f t="shared" si="11"/>
        <v>0</v>
      </c>
      <c r="N571" s="11">
        <f t="shared" si="12"/>
        <v>0</v>
      </c>
    </row>
    <row r="572" spans="1:14" ht="18" outlineLevel="1" x14ac:dyDescent="0.3">
      <c r="A572" s="24" t="s">
        <v>1112</v>
      </c>
      <c r="B572" s="17" t="s">
        <v>349</v>
      </c>
      <c r="C572" s="18" t="s">
        <v>350</v>
      </c>
      <c r="D572" s="19"/>
      <c r="E572" s="19"/>
      <c r="F572" s="19" t="s">
        <v>119</v>
      </c>
      <c r="G572" s="20">
        <v>1</v>
      </c>
      <c r="H572" s="55">
        <v>76</v>
      </c>
      <c r="I572" s="56">
        <v>0</v>
      </c>
      <c r="J572" s="7"/>
      <c r="K572" s="6">
        <f t="shared" si="10"/>
        <v>0</v>
      </c>
      <c r="L572" s="6">
        <v>0</v>
      </c>
      <c r="M572" s="6">
        <f t="shared" si="11"/>
        <v>0</v>
      </c>
      <c r="N572" s="11">
        <f t="shared" si="12"/>
        <v>0</v>
      </c>
    </row>
    <row r="573" spans="1:14" ht="18" outlineLevel="1" x14ac:dyDescent="0.3">
      <c r="A573" s="24" t="s">
        <v>1113</v>
      </c>
      <c r="B573" s="17" t="s">
        <v>349</v>
      </c>
      <c r="C573" s="18" t="s">
        <v>350</v>
      </c>
      <c r="D573" s="19"/>
      <c r="E573" s="19"/>
      <c r="F573" s="19" t="s">
        <v>119</v>
      </c>
      <c r="G573" s="20">
        <v>1</v>
      </c>
      <c r="H573" s="55">
        <v>160</v>
      </c>
      <c r="I573" s="56">
        <v>0</v>
      </c>
      <c r="J573" s="7"/>
      <c r="K573" s="6">
        <f t="shared" si="10"/>
        <v>0</v>
      </c>
      <c r="L573" s="6">
        <v>0</v>
      </c>
      <c r="M573" s="6">
        <f t="shared" si="11"/>
        <v>0</v>
      </c>
      <c r="N573" s="11">
        <f t="shared" si="12"/>
        <v>0</v>
      </c>
    </row>
    <row r="574" spans="1:14" ht="18" outlineLevel="1" x14ac:dyDescent="0.3">
      <c r="A574" s="24" t="s">
        <v>1114</v>
      </c>
      <c r="B574" s="17" t="s">
        <v>349</v>
      </c>
      <c r="C574" s="18" t="s">
        <v>350</v>
      </c>
      <c r="D574" s="19"/>
      <c r="E574" s="19"/>
      <c r="F574" s="19" t="s">
        <v>119</v>
      </c>
      <c r="G574" s="20">
        <v>1</v>
      </c>
      <c r="H574" s="55">
        <v>8108</v>
      </c>
      <c r="I574" s="56">
        <v>0</v>
      </c>
      <c r="J574" s="7"/>
      <c r="K574" s="6">
        <f t="shared" si="10"/>
        <v>0</v>
      </c>
      <c r="L574" s="6">
        <v>0</v>
      </c>
      <c r="M574" s="6">
        <f t="shared" si="11"/>
        <v>0</v>
      </c>
      <c r="N574" s="11">
        <f t="shared" si="12"/>
        <v>0</v>
      </c>
    </row>
    <row r="575" spans="1:14" ht="18" outlineLevel="1" x14ac:dyDescent="0.3">
      <c r="A575" s="24" t="s">
        <v>1115</v>
      </c>
      <c r="B575" s="17" t="s">
        <v>349</v>
      </c>
      <c r="C575" s="18" t="s">
        <v>350</v>
      </c>
      <c r="D575" s="19"/>
      <c r="E575" s="19"/>
      <c r="F575" s="19" t="s">
        <v>119</v>
      </c>
      <c r="G575" s="20">
        <v>1</v>
      </c>
      <c r="H575" s="55">
        <v>8352</v>
      </c>
      <c r="I575" s="56">
        <v>0</v>
      </c>
      <c r="J575" s="7"/>
      <c r="K575" s="6">
        <f t="shared" si="10"/>
        <v>0</v>
      </c>
      <c r="L575" s="6">
        <v>0</v>
      </c>
      <c r="M575" s="6">
        <f t="shared" si="11"/>
        <v>0</v>
      </c>
      <c r="N575" s="11">
        <f t="shared" si="12"/>
        <v>0</v>
      </c>
    </row>
    <row r="576" spans="1:14" ht="18" outlineLevel="1" x14ac:dyDescent="0.3">
      <c r="A576" s="24" t="s">
        <v>1116</v>
      </c>
      <c r="B576" s="17" t="s">
        <v>349</v>
      </c>
      <c r="C576" s="18" t="s">
        <v>350</v>
      </c>
      <c r="D576" s="19"/>
      <c r="E576" s="19"/>
      <c r="F576" s="19" t="s">
        <v>119</v>
      </c>
      <c r="G576" s="20">
        <v>1</v>
      </c>
      <c r="H576" s="55">
        <v>1557</v>
      </c>
      <c r="I576" s="56">
        <v>0</v>
      </c>
      <c r="J576" s="7"/>
      <c r="K576" s="6">
        <f t="shared" si="10"/>
        <v>0</v>
      </c>
      <c r="L576" s="6">
        <v>0</v>
      </c>
      <c r="M576" s="6">
        <f t="shared" si="11"/>
        <v>0</v>
      </c>
      <c r="N576" s="11">
        <f t="shared" si="12"/>
        <v>0</v>
      </c>
    </row>
    <row r="577" spans="1:14" ht="18" outlineLevel="1" x14ac:dyDescent="0.3">
      <c r="A577" s="24" t="s">
        <v>1117</v>
      </c>
      <c r="B577" s="17" t="s">
        <v>349</v>
      </c>
      <c r="C577" s="18" t="s">
        <v>350</v>
      </c>
      <c r="D577" s="19"/>
      <c r="E577" s="19"/>
      <c r="F577" s="19" t="s">
        <v>119</v>
      </c>
      <c r="G577" s="20">
        <v>1</v>
      </c>
      <c r="H577" s="55">
        <v>4582</v>
      </c>
      <c r="I577" s="56">
        <v>0</v>
      </c>
      <c r="J577" s="7"/>
      <c r="K577" s="6">
        <f t="shared" si="10"/>
        <v>0</v>
      </c>
      <c r="L577" s="6">
        <v>0</v>
      </c>
      <c r="M577" s="6">
        <f t="shared" si="11"/>
        <v>0</v>
      </c>
      <c r="N577" s="11">
        <f t="shared" si="12"/>
        <v>0</v>
      </c>
    </row>
    <row r="578" spans="1:14" ht="36" outlineLevel="1" x14ac:dyDescent="0.3">
      <c r="A578" s="24" t="s">
        <v>1118</v>
      </c>
      <c r="B578" s="17" t="s">
        <v>363</v>
      </c>
      <c r="C578" s="18" t="s">
        <v>364</v>
      </c>
      <c r="D578" s="19"/>
      <c r="E578" s="19"/>
      <c r="F578" s="19" t="s">
        <v>40</v>
      </c>
      <c r="G578" s="20">
        <v>1</v>
      </c>
      <c r="H578" s="55">
        <v>140</v>
      </c>
      <c r="I578" s="56">
        <v>0</v>
      </c>
      <c r="J578" s="7"/>
      <c r="K578" s="6">
        <f t="shared" si="10"/>
        <v>0</v>
      </c>
      <c r="L578" s="6">
        <v>0</v>
      </c>
      <c r="M578" s="6">
        <f t="shared" si="11"/>
        <v>0</v>
      </c>
      <c r="N578" s="11">
        <f t="shared" si="12"/>
        <v>0</v>
      </c>
    </row>
    <row r="579" spans="1:14" ht="36" outlineLevel="1" x14ac:dyDescent="0.3">
      <c r="A579" s="24" t="s">
        <v>1119</v>
      </c>
      <c r="B579" s="17" t="s">
        <v>363</v>
      </c>
      <c r="C579" s="18" t="s">
        <v>364</v>
      </c>
      <c r="D579" s="19"/>
      <c r="E579" s="19"/>
      <c r="F579" s="19" t="s">
        <v>40</v>
      </c>
      <c r="G579" s="20">
        <v>1</v>
      </c>
      <c r="H579" s="55">
        <v>137</v>
      </c>
      <c r="I579" s="56">
        <v>0</v>
      </c>
      <c r="J579" s="7"/>
      <c r="K579" s="6">
        <f t="shared" si="10"/>
        <v>0</v>
      </c>
      <c r="L579" s="6">
        <v>0</v>
      </c>
      <c r="M579" s="6">
        <f t="shared" si="11"/>
        <v>0</v>
      </c>
      <c r="N579" s="11">
        <f t="shared" si="12"/>
        <v>0</v>
      </c>
    </row>
    <row r="580" spans="1:14" ht="36" outlineLevel="1" x14ac:dyDescent="0.3">
      <c r="A580" s="24" t="s">
        <v>1120</v>
      </c>
      <c r="B580" s="17" t="s">
        <v>363</v>
      </c>
      <c r="C580" s="18" t="s">
        <v>364</v>
      </c>
      <c r="D580" s="19"/>
      <c r="E580" s="19"/>
      <c r="F580" s="19" t="s">
        <v>40</v>
      </c>
      <c r="G580" s="20">
        <v>1</v>
      </c>
      <c r="H580" s="55">
        <v>3243.2</v>
      </c>
      <c r="I580" s="56">
        <v>0</v>
      </c>
      <c r="J580" s="7"/>
      <c r="K580" s="6">
        <f t="shared" si="10"/>
        <v>0</v>
      </c>
      <c r="L580" s="6">
        <v>0</v>
      </c>
      <c r="M580" s="6">
        <f t="shared" si="11"/>
        <v>0</v>
      </c>
      <c r="N580" s="11">
        <f t="shared" si="12"/>
        <v>0</v>
      </c>
    </row>
    <row r="581" spans="1:14" ht="126" outlineLevel="1" x14ac:dyDescent="0.3">
      <c r="A581" s="24" t="s">
        <v>1121</v>
      </c>
      <c r="B581" s="17" t="s">
        <v>377</v>
      </c>
      <c r="C581" s="18" t="s">
        <v>378</v>
      </c>
      <c r="D581" s="19"/>
      <c r="E581" s="19" t="s">
        <v>1122</v>
      </c>
      <c r="F581" s="19" t="s">
        <v>40</v>
      </c>
      <c r="G581" s="20">
        <v>1</v>
      </c>
      <c r="H581" s="55">
        <v>44.7</v>
      </c>
      <c r="I581" s="56">
        <v>0</v>
      </c>
      <c r="J581" s="7"/>
      <c r="K581" s="6">
        <f t="shared" si="10"/>
        <v>0</v>
      </c>
      <c r="L581" s="6">
        <v>0</v>
      </c>
      <c r="M581" s="6">
        <f t="shared" si="11"/>
        <v>0</v>
      </c>
      <c r="N581" s="11">
        <f t="shared" si="12"/>
        <v>0</v>
      </c>
    </row>
    <row r="582" spans="1:14" ht="36" outlineLevel="1" x14ac:dyDescent="0.3">
      <c r="A582" s="24" t="s">
        <v>1123</v>
      </c>
      <c r="B582" s="17" t="s">
        <v>381</v>
      </c>
      <c r="C582" s="18" t="s">
        <v>382</v>
      </c>
      <c r="D582" s="19"/>
      <c r="E582" s="19"/>
      <c r="F582" s="19" t="s">
        <v>40</v>
      </c>
      <c r="G582" s="20">
        <v>1</v>
      </c>
      <c r="H582" s="55">
        <v>448</v>
      </c>
      <c r="I582" s="56">
        <v>0</v>
      </c>
      <c r="J582" s="7"/>
      <c r="K582" s="6">
        <f t="shared" si="10"/>
        <v>0</v>
      </c>
      <c r="L582" s="6">
        <v>0</v>
      </c>
      <c r="M582" s="6">
        <f t="shared" si="11"/>
        <v>0</v>
      </c>
      <c r="N582" s="11">
        <f t="shared" si="12"/>
        <v>0</v>
      </c>
    </row>
    <row r="583" spans="1:14" ht="36" outlineLevel="1" x14ac:dyDescent="0.3">
      <c r="A583" s="24" t="s">
        <v>1124</v>
      </c>
      <c r="B583" s="17" t="s">
        <v>381</v>
      </c>
      <c r="C583" s="18" t="s">
        <v>382</v>
      </c>
      <c r="D583" s="19"/>
      <c r="E583" s="19"/>
      <c r="F583" s="19" t="s">
        <v>40</v>
      </c>
      <c r="G583" s="20">
        <v>1</v>
      </c>
      <c r="H583" s="55">
        <v>335</v>
      </c>
      <c r="I583" s="56">
        <v>0</v>
      </c>
      <c r="J583" s="7"/>
      <c r="K583" s="6">
        <f t="shared" si="10"/>
        <v>0</v>
      </c>
      <c r="L583" s="6">
        <v>0</v>
      </c>
      <c r="M583" s="6">
        <f t="shared" si="11"/>
        <v>0</v>
      </c>
      <c r="N583" s="11">
        <f t="shared" si="12"/>
        <v>0</v>
      </c>
    </row>
    <row r="584" spans="1:14" ht="36" outlineLevel="1" x14ac:dyDescent="0.3">
      <c r="A584" s="24" t="s">
        <v>1125</v>
      </c>
      <c r="B584" s="17" t="s">
        <v>381</v>
      </c>
      <c r="C584" s="18" t="s">
        <v>382</v>
      </c>
      <c r="D584" s="19"/>
      <c r="E584" s="19"/>
      <c r="F584" s="19" t="s">
        <v>40</v>
      </c>
      <c r="G584" s="20">
        <v>1</v>
      </c>
      <c r="H584" s="55">
        <v>9425</v>
      </c>
      <c r="I584" s="56">
        <v>0</v>
      </c>
      <c r="J584" s="7"/>
      <c r="K584" s="6">
        <f t="shared" si="10"/>
        <v>0</v>
      </c>
      <c r="L584" s="6">
        <v>0</v>
      </c>
      <c r="M584" s="6">
        <f t="shared" si="11"/>
        <v>0</v>
      </c>
      <c r="N584" s="11">
        <f t="shared" si="12"/>
        <v>0</v>
      </c>
    </row>
    <row r="585" spans="1:14" ht="20.399999999999999" outlineLevel="1" x14ac:dyDescent="0.3">
      <c r="A585" s="24" t="s">
        <v>1126</v>
      </c>
      <c r="B585" s="17" t="s">
        <v>395</v>
      </c>
      <c r="C585" s="88" t="s">
        <v>396</v>
      </c>
      <c r="D585" s="88"/>
      <c r="E585" s="88"/>
      <c r="F585" s="88"/>
      <c r="G585" s="88"/>
      <c r="H585" s="89"/>
      <c r="I585" s="54"/>
      <c r="J585" s="4"/>
      <c r="K585" s="4"/>
      <c r="L585" s="5">
        <f>SUM(L586,L587,L588)</f>
        <v>0</v>
      </c>
      <c r="M585" s="5">
        <f>SUM(M586,M587,M588)</f>
        <v>0</v>
      </c>
      <c r="N585" s="10">
        <f>SUM(N586,N587,N588)</f>
        <v>0</v>
      </c>
    </row>
    <row r="586" spans="1:14" ht="18" outlineLevel="1" x14ac:dyDescent="0.3">
      <c r="A586" s="24" t="s">
        <v>1127</v>
      </c>
      <c r="B586" s="17" t="s">
        <v>1128</v>
      </c>
      <c r="C586" s="18" t="s">
        <v>1129</v>
      </c>
      <c r="D586" s="19"/>
      <c r="E586" s="19"/>
      <c r="F586" s="19" t="s">
        <v>401</v>
      </c>
      <c r="G586" s="20">
        <v>1</v>
      </c>
      <c r="H586" s="55">
        <v>892</v>
      </c>
      <c r="I586" s="56">
        <v>0</v>
      </c>
      <c r="J586" s="7"/>
      <c r="K586" s="6">
        <f>I586+ROUND(J586, 2)</f>
        <v>0</v>
      </c>
      <c r="L586" s="6">
        <v>0</v>
      </c>
      <c r="M586" s="6">
        <f>ROUND(H586*ROUND(J586, 2), 2)</f>
        <v>0</v>
      </c>
      <c r="N586" s="11">
        <f>L586+M586</f>
        <v>0</v>
      </c>
    </row>
    <row r="587" spans="1:14" ht="18" outlineLevel="1" x14ac:dyDescent="0.3">
      <c r="A587" s="24" t="s">
        <v>1130</v>
      </c>
      <c r="B587" s="17" t="s">
        <v>1128</v>
      </c>
      <c r="C587" s="18" t="s">
        <v>1129</v>
      </c>
      <c r="D587" s="19"/>
      <c r="E587" s="19"/>
      <c r="F587" s="19" t="s">
        <v>401</v>
      </c>
      <c r="G587" s="20">
        <v>1</v>
      </c>
      <c r="H587" s="55">
        <v>667</v>
      </c>
      <c r="I587" s="56">
        <v>0</v>
      </c>
      <c r="J587" s="7"/>
      <c r="K587" s="6">
        <f>I587+ROUND(J587, 2)</f>
        <v>0</v>
      </c>
      <c r="L587" s="6">
        <v>0</v>
      </c>
      <c r="M587" s="6">
        <f>ROUND(H587*ROUND(J587, 2), 2)</f>
        <v>0</v>
      </c>
      <c r="N587" s="11">
        <f>L587+M587</f>
        <v>0</v>
      </c>
    </row>
    <row r="588" spans="1:14" ht="18" outlineLevel="1" x14ac:dyDescent="0.3">
      <c r="A588" s="24" t="s">
        <v>1131</v>
      </c>
      <c r="B588" s="17" t="s">
        <v>1128</v>
      </c>
      <c r="C588" s="18" t="s">
        <v>1129</v>
      </c>
      <c r="D588" s="19"/>
      <c r="E588" s="19"/>
      <c r="F588" s="19" t="s">
        <v>401</v>
      </c>
      <c r="G588" s="20">
        <v>1</v>
      </c>
      <c r="H588" s="55">
        <v>18756</v>
      </c>
      <c r="I588" s="56">
        <v>0</v>
      </c>
      <c r="J588" s="7"/>
      <c r="K588" s="6">
        <f>I588+ROUND(J588, 2)</f>
        <v>0</v>
      </c>
      <c r="L588" s="6">
        <v>0</v>
      </c>
      <c r="M588" s="6">
        <f>ROUND(H588*ROUND(J588, 2), 2)</f>
        <v>0</v>
      </c>
      <c r="N588" s="11">
        <f>L588+M588</f>
        <v>0</v>
      </c>
    </row>
    <row r="589" spans="1:14" ht="20.399999999999999" outlineLevel="1" x14ac:dyDescent="0.3">
      <c r="A589" s="24" t="s">
        <v>1132</v>
      </c>
      <c r="B589" s="17" t="s">
        <v>1133</v>
      </c>
      <c r="C589" s="88" t="s">
        <v>1134</v>
      </c>
      <c r="D589" s="88"/>
      <c r="E589" s="88"/>
      <c r="F589" s="88"/>
      <c r="G589" s="88"/>
      <c r="H589" s="89"/>
      <c r="I589" s="54"/>
      <c r="J589" s="4"/>
      <c r="K589" s="4"/>
      <c r="L589" s="5">
        <f>SUM(L590,L592,L594,L596,L598,L600,L602,L604)</f>
        <v>0</v>
      </c>
      <c r="M589" s="5">
        <f>SUM(M590,M592,M594,M596,M598,M600,M602,M604)</f>
        <v>0</v>
      </c>
      <c r="N589" s="10">
        <f>SUM(N590,N592,N594,N596,N598,N600,N602,N604)</f>
        <v>0</v>
      </c>
    </row>
    <row r="590" spans="1:14" ht="36" outlineLevel="1" x14ac:dyDescent="0.3">
      <c r="A590" s="24" t="s">
        <v>1135</v>
      </c>
      <c r="B590" s="17" t="s">
        <v>1136</v>
      </c>
      <c r="C590" s="18" t="s">
        <v>1137</v>
      </c>
      <c r="D590" s="19"/>
      <c r="E590" s="19"/>
      <c r="F590" s="19" t="s">
        <v>40</v>
      </c>
      <c r="G590" s="20">
        <v>1</v>
      </c>
      <c r="H590" s="55">
        <v>360</v>
      </c>
      <c r="I590" s="56">
        <f>IFERROR(ROUND(SUM(L591)/H590, 2),0)</f>
        <v>0</v>
      </c>
      <c r="J590" s="7"/>
      <c r="K590" s="6">
        <f>I590+ROUND(J590, 2)</f>
        <v>0</v>
      </c>
      <c r="L590" s="6">
        <f>ROUND(I590*H590, 2)</f>
        <v>0</v>
      </c>
      <c r="M590" s="6">
        <f>ROUND(H590*ROUND(J590, 2), 2)</f>
        <v>0</v>
      </c>
      <c r="N590" s="11">
        <f>L590+M590</f>
        <v>0</v>
      </c>
    </row>
    <row r="591" spans="1:14" ht="18" outlineLevel="1" x14ac:dyDescent="0.3">
      <c r="A591" s="24" t="s">
        <v>1138</v>
      </c>
      <c r="B591" s="17"/>
      <c r="C591" s="21" t="s">
        <v>1139</v>
      </c>
      <c r="D591" s="19"/>
      <c r="E591" s="19"/>
      <c r="F591" s="22" t="s">
        <v>40</v>
      </c>
      <c r="G591" s="23">
        <v>1.1000000000000001</v>
      </c>
      <c r="H591" s="57">
        <v>396</v>
      </c>
      <c r="I591" s="58"/>
      <c r="J591" s="4"/>
      <c r="K591" s="4"/>
      <c r="L591" s="8">
        <f>ROUND(ROUND(I591, 2)*H591, 2)</f>
        <v>0</v>
      </c>
      <c r="M591" s="4"/>
      <c r="N591" s="12"/>
    </row>
    <row r="592" spans="1:14" ht="36" outlineLevel="1" x14ac:dyDescent="0.3">
      <c r="A592" s="24" t="s">
        <v>1140</v>
      </c>
      <c r="B592" s="17" t="s">
        <v>1136</v>
      </c>
      <c r="C592" s="18" t="s">
        <v>1137</v>
      </c>
      <c r="D592" s="19"/>
      <c r="E592" s="19"/>
      <c r="F592" s="19" t="s">
        <v>40</v>
      </c>
      <c r="G592" s="20">
        <v>1</v>
      </c>
      <c r="H592" s="55">
        <v>32</v>
      </c>
      <c r="I592" s="56">
        <f>IFERROR(ROUND(SUM(L593)/H592, 2),0)</f>
        <v>0</v>
      </c>
      <c r="J592" s="7"/>
      <c r="K592" s="6">
        <f>I592+ROUND(J592, 2)</f>
        <v>0</v>
      </c>
      <c r="L592" s="6">
        <f>ROUND(I592*H592, 2)</f>
        <v>0</v>
      </c>
      <c r="M592" s="6">
        <f>ROUND(H592*ROUND(J592, 2), 2)</f>
        <v>0</v>
      </c>
      <c r="N592" s="11">
        <f>L592+M592</f>
        <v>0</v>
      </c>
    </row>
    <row r="593" spans="1:14" ht="18" outlineLevel="1" x14ac:dyDescent="0.3">
      <c r="A593" s="24" t="s">
        <v>1141</v>
      </c>
      <c r="B593" s="17"/>
      <c r="C593" s="21" t="s">
        <v>1139</v>
      </c>
      <c r="D593" s="19"/>
      <c r="E593" s="19"/>
      <c r="F593" s="22" t="s">
        <v>40</v>
      </c>
      <c r="G593" s="23">
        <v>1.1000000000000001</v>
      </c>
      <c r="H593" s="57">
        <v>35.200000000000003</v>
      </c>
      <c r="I593" s="58"/>
      <c r="J593" s="4"/>
      <c r="K593" s="4"/>
      <c r="L593" s="8">
        <f>ROUND(ROUND(I593, 2)*H593, 2)</f>
        <v>0</v>
      </c>
      <c r="M593" s="4"/>
      <c r="N593" s="12"/>
    </row>
    <row r="594" spans="1:14" ht="36" outlineLevel="1" x14ac:dyDescent="0.3">
      <c r="A594" s="24" t="s">
        <v>1142</v>
      </c>
      <c r="B594" s="17" t="s">
        <v>1136</v>
      </c>
      <c r="C594" s="18" t="s">
        <v>1137</v>
      </c>
      <c r="D594" s="19"/>
      <c r="E594" s="19"/>
      <c r="F594" s="19" t="s">
        <v>40</v>
      </c>
      <c r="G594" s="20">
        <v>1</v>
      </c>
      <c r="H594" s="55">
        <v>10</v>
      </c>
      <c r="I594" s="56">
        <f>IFERROR(ROUND(SUM(L595)/H594, 2),0)</f>
        <v>0</v>
      </c>
      <c r="J594" s="7"/>
      <c r="K594" s="6">
        <f>I594+ROUND(J594, 2)</f>
        <v>0</v>
      </c>
      <c r="L594" s="6">
        <f>ROUND(I594*H594, 2)</f>
        <v>0</v>
      </c>
      <c r="M594" s="6">
        <f>ROUND(H594*ROUND(J594, 2), 2)</f>
        <v>0</v>
      </c>
      <c r="N594" s="11">
        <f>L594+M594</f>
        <v>0</v>
      </c>
    </row>
    <row r="595" spans="1:14" ht="18" outlineLevel="1" x14ac:dyDescent="0.3">
      <c r="A595" s="24" t="s">
        <v>1143</v>
      </c>
      <c r="B595" s="17"/>
      <c r="C595" s="21" t="s">
        <v>1139</v>
      </c>
      <c r="D595" s="19"/>
      <c r="E595" s="19"/>
      <c r="F595" s="22" t="s">
        <v>40</v>
      </c>
      <c r="G595" s="23">
        <v>1.1000000000000001</v>
      </c>
      <c r="H595" s="57">
        <v>11</v>
      </c>
      <c r="I595" s="58"/>
      <c r="J595" s="4"/>
      <c r="K595" s="4"/>
      <c r="L595" s="8">
        <f>ROUND(ROUND(I595, 2)*H595, 2)</f>
        <v>0</v>
      </c>
      <c r="M595" s="4"/>
      <c r="N595" s="12"/>
    </row>
    <row r="596" spans="1:14" ht="36" outlineLevel="1" x14ac:dyDescent="0.3">
      <c r="A596" s="24" t="s">
        <v>1144</v>
      </c>
      <c r="B596" s="17" t="s">
        <v>1136</v>
      </c>
      <c r="C596" s="18" t="s">
        <v>1137</v>
      </c>
      <c r="D596" s="19"/>
      <c r="E596" s="19"/>
      <c r="F596" s="19" t="s">
        <v>40</v>
      </c>
      <c r="G596" s="20">
        <v>1</v>
      </c>
      <c r="H596" s="55">
        <v>60</v>
      </c>
      <c r="I596" s="56">
        <f>IFERROR(ROUND(SUM(L597)/H596, 2),0)</f>
        <v>0</v>
      </c>
      <c r="J596" s="7"/>
      <c r="K596" s="6">
        <f>I596+ROUND(J596, 2)</f>
        <v>0</v>
      </c>
      <c r="L596" s="6">
        <f>ROUND(I596*H596, 2)</f>
        <v>0</v>
      </c>
      <c r="M596" s="6">
        <f>ROUND(H596*ROUND(J596, 2), 2)</f>
        <v>0</v>
      </c>
      <c r="N596" s="11">
        <f>L596+M596</f>
        <v>0</v>
      </c>
    </row>
    <row r="597" spans="1:14" ht="18" outlineLevel="1" x14ac:dyDescent="0.3">
      <c r="A597" s="24" t="s">
        <v>1145</v>
      </c>
      <c r="B597" s="17"/>
      <c r="C597" s="21" t="s">
        <v>1139</v>
      </c>
      <c r="D597" s="19"/>
      <c r="E597" s="19"/>
      <c r="F597" s="22" t="s">
        <v>40</v>
      </c>
      <c r="G597" s="23">
        <v>1.1000000000000001</v>
      </c>
      <c r="H597" s="57">
        <v>66</v>
      </c>
      <c r="I597" s="58"/>
      <c r="J597" s="4"/>
      <c r="K597" s="4"/>
      <c r="L597" s="8">
        <f>ROUND(ROUND(I597, 2)*H597, 2)</f>
        <v>0</v>
      </c>
      <c r="M597" s="4"/>
      <c r="N597" s="12"/>
    </row>
    <row r="598" spans="1:14" ht="36" outlineLevel="1" x14ac:dyDescent="0.3">
      <c r="A598" s="24" t="s">
        <v>1146</v>
      </c>
      <c r="B598" s="17" t="s">
        <v>1136</v>
      </c>
      <c r="C598" s="18" t="s">
        <v>1137</v>
      </c>
      <c r="D598" s="19"/>
      <c r="E598" s="19"/>
      <c r="F598" s="19" t="s">
        <v>40</v>
      </c>
      <c r="G598" s="20">
        <v>1</v>
      </c>
      <c r="H598" s="55">
        <v>221</v>
      </c>
      <c r="I598" s="56">
        <f>IFERROR(ROUND(SUM(L599)/H598, 2),0)</f>
        <v>0</v>
      </c>
      <c r="J598" s="7"/>
      <c r="K598" s="6">
        <f>I598+ROUND(J598, 2)</f>
        <v>0</v>
      </c>
      <c r="L598" s="6">
        <f>ROUND(I598*H598, 2)</f>
        <v>0</v>
      </c>
      <c r="M598" s="6">
        <f>ROUND(H598*ROUND(J598, 2), 2)</f>
        <v>0</v>
      </c>
      <c r="N598" s="11">
        <f>L598+M598</f>
        <v>0</v>
      </c>
    </row>
    <row r="599" spans="1:14" ht="18" outlineLevel="1" x14ac:dyDescent="0.3">
      <c r="A599" s="24" t="s">
        <v>1147</v>
      </c>
      <c r="B599" s="17"/>
      <c r="C599" s="21" t="s">
        <v>1139</v>
      </c>
      <c r="D599" s="19"/>
      <c r="E599" s="19"/>
      <c r="F599" s="22" t="s">
        <v>40</v>
      </c>
      <c r="G599" s="23">
        <v>1.1000000000000001</v>
      </c>
      <c r="H599" s="57">
        <v>243.1</v>
      </c>
      <c r="I599" s="58"/>
      <c r="J599" s="4"/>
      <c r="K599" s="4"/>
      <c r="L599" s="8">
        <f>ROUND(ROUND(I599, 2)*H599, 2)</f>
        <v>0</v>
      </c>
      <c r="M599" s="4"/>
      <c r="N599" s="12"/>
    </row>
    <row r="600" spans="1:14" ht="36" outlineLevel="1" x14ac:dyDescent="0.3">
      <c r="A600" s="24" t="s">
        <v>1148</v>
      </c>
      <c r="B600" s="17" t="s">
        <v>1136</v>
      </c>
      <c r="C600" s="18" t="s">
        <v>1137</v>
      </c>
      <c r="D600" s="19"/>
      <c r="E600" s="19"/>
      <c r="F600" s="19" t="s">
        <v>40</v>
      </c>
      <c r="G600" s="20">
        <v>1</v>
      </c>
      <c r="H600" s="55">
        <v>472</v>
      </c>
      <c r="I600" s="56">
        <f>IFERROR(ROUND(SUM(L601)/H600, 2),0)</f>
        <v>0</v>
      </c>
      <c r="J600" s="7"/>
      <c r="K600" s="6">
        <f>I600+ROUND(J600, 2)</f>
        <v>0</v>
      </c>
      <c r="L600" s="6">
        <f>ROUND(I600*H600, 2)</f>
        <v>0</v>
      </c>
      <c r="M600" s="6">
        <f>ROUND(H600*ROUND(J600, 2), 2)</f>
        <v>0</v>
      </c>
      <c r="N600" s="11">
        <f>L600+M600</f>
        <v>0</v>
      </c>
    </row>
    <row r="601" spans="1:14" ht="18" outlineLevel="1" x14ac:dyDescent="0.3">
      <c r="A601" s="24" t="s">
        <v>1149</v>
      </c>
      <c r="B601" s="17"/>
      <c r="C601" s="21" t="s">
        <v>1139</v>
      </c>
      <c r="D601" s="19"/>
      <c r="E601" s="19"/>
      <c r="F601" s="22" t="s">
        <v>40</v>
      </c>
      <c r="G601" s="23">
        <v>1.1000000000000001</v>
      </c>
      <c r="H601" s="57">
        <v>519.20000000000005</v>
      </c>
      <c r="I601" s="58"/>
      <c r="J601" s="4"/>
      <c r="K601" s="4"/>
      <c r="L601" s="8">
        <f>ROUND(ROUND(I601, 2)*H601, 2)</f>
        <v>0</v>
      </c>
      <c r="M601" s="4"/>
      <c r="N601" s="12"/>
    </row>
    <row r="602" spans="1:14" ht="36" outlineLevel="1" x14ac:dyDescent="0.3">
      <c r="A602" s="24" t="s">
        <v>1150</v>
      </c>
      <c r="B602" s="17" t="s">
        <v>1136</v>
      </c>
      <c r="C602" s="18" t="s">
        <v>1137</v>
      </c>
      <c r="D602" s="19"/>
      <c r="E602" s="19"/>
      <c r="F602" s="19" t="s">
        <v>40</v>
      </c>
      <c r="G602" s="20">
        <v>1</v>
      </c>
      <c r="H602" s="55">
        <v>3265</v>
      </c>
      <c r="I602" s="56">
        <f>IFERROR(ROUND(SUM(L603)/H602, 2),0)</f>
        <v>0</v>
      </c>
      <c r="J602" s="7"/>
      <c r="K602" s="6">
        <f>I602+ROUND(J602, 2)</f>
        <v>0</v>
      </c>
      <c r="L602" s="6">
        <f>ROUND(I602*H602, 2)</f>
        <v>0</v>
      </c>
      <c r="M602" s="6">
        <f>ROUND(H602*ROUND(J602, 2), 2)</f>
        <v>0</v>
      </c>
      <c r="N602" s="11">
        <f>L602+M602</f>
        <v>0</v>
      </c>
    </row>
    <row r="603" spans="1:14" ht="18" outlineLevel="1" x14ac:dyDescent="0.3">
      <c r="A603" s="24" t="s">
        <v>1151</v>
      </c>
      <c r="B603" s="17"/>
      <c r="C603" s="21" t="s">
        <v>1139</v>
      </c>
      <c r="D603" s="19"/>
      <c r="E603" s="19"/>
      <c r="F603" s="22" t="s">
        <v>40</v>
      </c>
      <c r="G603" s="23">
        <v>1.1000000000000001</v>
      </c>
      <c r="H603" s="57">
        <v>3591.5</v>
      </c>
      <c r="I603" s="58"/>
      <c r="J603" s="4"/>
      <c r="K603" s="4"/>
      <c r="L603" s="8">
        <f>ROUND(ROUND(I603, 2)*H603, 2)</f>
        <v>0</v>
      </c>
      <c r="M603" s="4"/>
      <c r="N603" s="12"/>
    </row>
    <row r="604" spans="1:14" ht="36" outlineLevel="1" x14ac:dyDescent="0.3">
      <c r="A604" s="24" t="s">
        <v>1152</v>
      </c>
      <c r="B604" s="17" t="s">
        <v>1136</v>
      </c>
      <c r="C604" s="18" t="s">
        <v>1137</v>
      </c>
      <c r="D604" s="19"/>
      <c r="E604" s="19"/>
      <c r="F604" s="19" t="s">
        <v>40</v>
      </c>
      <c r="G604" s="20">
        <v>1</v>
      </c>
      <c r="H604" s="55">
        <v>7122</v>
      </c>
      <c r="I604" s="56">
        <f>IFERROR(ROUND(SUM(L605)/H604, 2),0)</f>
        <v>0</v>
      </c>
      <c r="J604" s="7"/>
      <c r="K604" s="6">
        <f>I604+ROUND(J604, 2)</f>
        <v>0</v>
      </c>
      <c r="L604" s="6">
        <f>ROUND(I604*H604, 2)</f>
        <v>0</v>
      </c>
      <c r="M604" s="6">
        <f>ROUND(H604*ROUND(J604, 2), 2)</f>
        <v>0</v>
      </c>
      <c r="N604" s="11">
        <f>L604+M604</f>
        <v>0</v>
      </c>
    </row>
    <row r="605" spans="1:14" ht="18" outlineLevel="1" x14ac:dyDescent="0.3">
      <c r="A605" s="24" t="s">
        <v>1153</v>
      </c>
      <c r="B605" s="17"/>
      <c r="C605" s="21" t="s">
        <v>1139</v>
      </c>
      <c r="D605" s="19"/>
      <c r="E605" s="19"/>
      <c r="F605" s="22" t="s">
        <v>40</v>
      </c>
      <c r="G605" s="23">
        <v>1.1000000000000001</v>
      </c>
      <c r="H605" s="57">
        <v>7834.2</v>
      </c>
      <c r="I605" s="58"/>
      <c r="J605" s="4"/>
      <c r="K605" s="4"/>
      <c r="L605" s="8">
        <f>ROUND(ROUND(I605, 2)*H605, 2)</f>
        <v>0</v>
      </c>
      <c r="M605" s="4"/>
      <c r="N605" s="12"/>
    </row>
    <row r="606" spans="1:14" ht="20.399999999999999" outlineLevel="1" x14ac:dyDescent="0.3">
      <c r="A606" s="24" t="s">
        <v>1154</v>
      </c>
      <c r="B606" s="17" t="s">
        <v>416</v>
      </c>
      <c r="C606" s="88" t="s">
        <v>417</v>
      </c>
      <c r="D606" s="88"/>
      <c r="E606" s="88"/>
      <c r="F606" s="88"/>
      <c r="G606" s="88"/>
      <c r="H606" s="89"/>
      <c r="I606" s="54"/>
      <c r="J606" s="4"/>
      <c r="K606" s="4"/>
      <c r="L606" s="5">
        <f>SUM(L607)</f>
        <v>155170.07999999999</v>
      </c>
      <c r="M606" s="5">
        <f>SUM(M607)</f>
        <v>0</v>
      </c>
      <c r="N606" s="10">
        <f>SUM(N607)</f>
        <v>155170.07999999999</v>
      </c>
    </row>
    <row r="607" spans="1:14" ht="20.399999999999999" outlineLevel="1" x14ac:dyDescent="0.3">
      <c r="A607" s="24" t="s">
        <v>1155</v>
      </c>
      <c r="B607" s="17" t="s">
        <v>419</v>
      </c>
      <c r="C607" s="88" t="s">
        <v>420</v>
      </c>
      <c r="D607" s="88"/>
      <c r="E607" s="88"/>
      <c r="F607" s="88"/>
      <c r="G607" s="88"/>
      <c r="H607" s="89"/>
      <c r="I607" s="54"/>
      <c r="J607" s="4"/>
      <c r="K607" s="4"/>
      <c r="L607" s="5">
        <f>SUM(L608,L610,L612)</f>
        <v>155170.07999999999</v>
      </c>
      <c r="M607" s="5">
        <f>SUM(M608,M610,M612)</f>
        <v>0</v>
      </c>
      <c r="N607" s="10">
        <f>SUM(N608,N610,N612)</f>
        <v>155170.07999999999</v>
      </c>
    </row>
    <row r="608" spans="1:14" ht="18" outlineLevel="1" x14ac:dyDescent="0.3">
      <c r="A608" s="24" t="s">
        <v>1156</v>
      </c>
      <c r="B608" s="17" t="s">
        <v>1157</v>
      </c>
      <c r="C608" s="18" t="s">
        <v>1158</v>
      </c>
      <c r="D608" s="19"/>
      <c r="E608" s="19"/>
      <c r="F608" s="19" t="s">
        <v>319</v>
      </c>
      <c r="G608" s="20">
        <v>1</v>
      </c>
      <c r="H608" s="55">
        <v>4</v>
      </c>
      <c r="I608" s="56">
        <f>IFERROR(ROUND(SUM(L609)/H608, 2),0)</f>
        <v>14265.72</v>
      </c>
      <c r="J608" s="7"/>
      <c r="K608" s="6">
        <f>I608+ROUND(J608, 2)</f>
        <v>14265.72</v>
      </c>
      <c r="L608" s="6">
        <f>ROUND(I608*H608, 2)</f>
        <v>57062.879999999997</v>
      </c>
      <c r="M608" s="6">
        <f>ROUND(H608*ROUND(J608, 2), 2)</f>
        <v>0</v>
      </c>
      <c r="N608" s="11">
        <f>L608+M608</f>
        <v>57062.879999999997</v>
      </c>
    </row>
    <row r="609" spans="1:14" ht="18" outlineLevel="1" x14ac:dyDescent="0.3">
      <c r="A609" s="24" t="s">
        <v>1159</v>
      </c>
      <c r="B609" s="17"/>
      <c r="C609" s="69" t="s">
        <v>1160</v>
      </c>
      <c r="D609" s="19"/>
      <c r="E609" s="19"/>
      <c r="F609" s="22" t="s">
        <v>319</v>
      </c>
      <c r="G609" s="23">
        <v>1</v>
      </c>
      <c r="H609" s="57">
        <v>4</v>
      </c>
      <c r="I609" s="70">
        <v>14265.72</v>
      </c>
      <c r="J609" s="4"/>
      <c r="K609" s="4"/>
      <c r="L609" s="8">
        <f>ROUND(ROUND(I609, 2)*H609, 2)</f>
        <v>57062.879999999997</v>
      </c>
      <c r="M609" s="4"/>
      <c r="N609" s="12"/>
    </row>
    <row r="610" spans="1:14" ht="72" outlineLevel="1" x14ac:dyDescent="0.3">
      <c r="A610" s="24" t="s">
        <v>1161</v>
      </c>
      <c r="B610" s="17" t="s">
        <v>422</v>
      </c>
      <c r="C610" s="18" t="s">
        <v>423</v>
      </c>
      <c r="D610" s="19"/>
      <c r="E610" s="19" t="s">
        <v>1162</v>
      </c>
      <c r="F610" s="19" t="s">
        <v>319</v>
      </c>
      <c r="G610" s="20">
        <v>1</v>
      </c>
      <c r="H610" s="55">
        <v>12</v>
      </c>
      <c r="I610" s="56">
        <f>IFERROR(ROUND(SUM(L611)/H610, 2),0)</f>
        <v>8175.6</v>
      </c>
      <c r="J610" s="7"/>
      <c r="K610" s="6">
        <f>I610+ROUND(J610, 2)</f>
        <v>8175.6</v>
      </c>
      <c r="L610" s="6">
        <f>ROUND(I610*H610, 2)</f>
        <v>98107.199999999997</v>
      </c>
      <c r="M610" s="6">
        <f>ROUND(H610*ROUND(J610, 2), 2)</f>
        <v>0</v>
      </c>
      <c r="N610" s="11">
        <f>L610+M610</f>
        <v>98107.199999999997</v>
      </c>
    </row>
    <row r="611" spans="1:14" ht="36" outlineLevel="1" x14ac:dyDescent="0.3">
      <c r="A611" s="24" t="s">
        <v>1163</v>
      </c>
      <c r="B611" s="17"/>
      <c r="C611" s="69" t="s">
        <v>425</v>
      </c>
      <c r="D611" s="19"/>
      <c r="E611" s="19"/>
      <c r="F611" s="22" t="s">
        <v>319</v>
      </c>
      <c r="G611" s="23">
        <v>1</v>
      </c>
      <c r="H611" s="57">
        <v>12</v>
      </c>
      <c r="I611" s="70">
        <v>8175.6</v>
      </c>
      <c r="J611" s="4"/>
      <c r="K611" s="4"/>
      <c r="L611" s="8">
        <f>ROUND(ROUND(I611, 2)*H611, 2)</f>
        <v>98107.199999999997</v>
      </c>
      <c r="M611" s="4"/>
      <c r="N611" s="12"/>
    </row>
    <row r="612" spans="1:14" ht="90" outlineLevel="1" x14ac:dyDescent="0.3">
      <c r="A612" s="24" t="s">
        <v>1164</v>
      </c>
      <c r="B612" s="17" t="s">
        <v>1165</v>
      </c>
      <c r="C612" s="18" t="s">
        <v>1166</v>
      </c>
      <c r="D612" s="19"/>
      <c r="E612" s="19" t="s">
        <v>1167</v>
      </c>
      <c r="F612" s="19" t="s">
        <v>1168</v>
      </c>
      <c r="G612" s="20">
        <v>1</v>
      </c>
      <c r="H612" s="55">
        <v>2</v>
      </c>
      <c r="I612" s="56">
        <f>IFERROR(ROUND(SUM(L613)/H612, 2),0)</f>
        <v>0</v>
      </c>
      <c r="J612" s="7"/>
      <c r="K612" s="6">
        <f>I612+ROUND(J612, 2)</f>
        <v>0</v>
      </c>
      <c r="L612" s="6">
        <f>ROUND(I612*H612, 2)</f>
        <v>0</v>
      </c>
      <c r="M612" s="6">
        <f>ROUND(H612*ROUND(J612, 2), 2)</f>
        <v>0</v>
      </c>
      <c r="N612" s="11">
        <f>L612+M612</f>
        <v>0</v>
      </c>
    </row>
    <row r="613" spans="1:14" ht="18" outlineLevel="1" x14ac:dyDescent="0.3">
      <c r="A613" s="24" t="s">
        <v>1169</v>
      </c>
      <c r="B613" s="17"/>
      <c r="C613" s="21" t="s">
        <v>1170</v>
      </c>
      <c r="D613" s="19"/>
      <c r="E613" s="19"/>
      <c r="F613" s="22" t="s">
        <v>1168</v>
      </c>
      <c r="G613" s="23">
        <v>1</v>
      </c>
      <c r="H613" s="57">
        <v>2</v>
      </c>
      <c r="I613" s="58"/>
      <c r="J613" s="4"/>
      <c r="K613" s="4"/>
      <c r="L613" s="8">
        <f>ROUND(ROUND(I613, 2)*H613, 2)</f>
        <v>0</v>
      </c>
      <c r="M613" s="4"/>
      <c r="N613" s="12"/>
    </row>
    <row r="614" spans="1:14" ht="20.399999999999999" outlineLevel="1" x14ac:dyDescent="0.3">
      <c r="A614" s="24" t="s">
        <v>1171</v>
      </c>
      <c r="B614" s="17" t="s">
        <v>428</v>
      </c>
      <c r="C614" s="88" t="s">
        <v>429</v>
      </c>
      <c r="D614" s="88"/>
      <c r="E614" s="88"/>
      <c r="F614" s="88"/>
      <c r="G614" s="88"/>
      <c r="H614" s="89"/>
      <c r="I614" s="54"/>
      <c r="J614" s="4"/>
      <c r="K614" s="4"/>
      <c r="L614" s="5">
        <f>SUM(L615,L624)</f>
        <v>0</v>
      </c>
      <c r="M614" s="5">
        <f>SUM(M615,M624)</f>
        <v>0</v>
      </c>
      <c r="N614" s="10">
        <f>SUM(N615,N624)</f>
        <v>0</v>
      </c>
    </row>
    <row r="615" spans="1:14" ht="20.399999999999999" outlineLevel="1" x14ac:dyDescent="0.3">
      <c r="A615" s="24" t="s">
        <v>1172</v>
      </c>
      <c r="B615" s="17" t="s">
        <v>431</v>
      </c>
      <c r="C615" s="88" t="s">
        <v>432</v>
      </c>
      <c r="D615" s="88"/>
      <c r="E615" s="88"/>
      <c r="F615" s="88"/>
      <c r="G615" s="88"/>
      <c r="H615" s="89"/>
      <c r="I615" s="54"/>
      <c r="J615" s="4"/>
      <c r="K615" s="4"/>
      <c r="L615" s="5">
        <f>SUM(L616,L618,L620,L622)</f>
        <v>0</v>
      </c>
      <c r="M615" s="5">
        <f>SUM(M616,M618,M620,M622)</f>
        <v>0</v>
      </c>
      <c r="N615" s="10">
        <f>SUM(N616,N618,N620,N622)</f>
        <v>0</v>
      </c>
    </row>
    <row r="616" spans="1:14" ht="36" outlineLevel="1" x14ac:dyDescent="0.3">
      <c r="A616" s="24" t="s">
        <v>1173</v>
      </c>
      <c r="B616" s="17" t="s">
        <v>1174</v>
      </c>
      <c r="C616" s="18" t="s">
        <v>1175</v>
      </c>
      <c r="D616" s="19"/>
      <c r="E616" s="19"/>
      <c r="F616" s="19" t="s">
        <v>119</v>
      </c>
      <c r="G616" s="20">
        <v>1</v>
      </c>
      <c r="H616" s="55">
        <v>191.5</v>
      </c>
      <c r="I616" s="56">
        <f>IFERROR(ROUND(SUM(L617)/H616, 2),0)</f>
        <v>0</v>
      </c>
      <c r="J616" s="7"/>
      <c r="K616" s="6">
        <f>I616+ROUND(J616, 2)</f>
        <v>0</v>
      </c>
      <c r="L616" s="6">
        <f>ROUND(I616*H616, 2)</f>
        <v>0</v>
      </c>
      <c r="M616" s="6">
        <f>ROUND(H616*ROUND(J616, 2), 2)</f>
        <v>0</v>
      </c>
      <c r="N616" s="11">
        <f>L616+M616</f>
        <v>0</v>
      </c>
    </row>
    <row r="617" spans="1:14" ht="18" outlineLevel="1" x14ac:dyDescent="0.3">
      <c r="A617" s="24" t="s">
        <v>1176</v>
      </c>
      <c r="B617" s="17"/>
      <c r="C617" s="21" t="s">
        <v>1177</v>
      </c>
      <c r="D617" s="19"/>
      <c r="E617" s="19"/>
      <c r="F617" s="22" t="s">
        <v>477</v>
      </c>
      <c r="G617" s="23">
        <v>4</v>
      </c>
      <c r="H617" s="57">
        <v>766</v>
      </c>
      <c r="I617" s="58"/>
      <c r="J617" s="4"/>
      <c r="K617" s="4"/>
      <c r="L617" s="8">
        <f>ROUND(ROUND(I617, 2)*H617, 2)</f>
        <v>0</v>
      </c>
      <c r="M617" s="4"/>
      <c r="N617" s="12"/>
    </row>
    <row r="618" spans="1:14" ht="36" outlineLevel="1" x14ac:dyDescent="0.3">
      <c r="A618" s="24" t="s">
        <v>1178</v>
      </c>
      <c r="B618" s="17" t="s">
        <v>1174</v>
      </c>
      <c r="C618" s="18" t="s">
        <v>1175</v>
      </c>
      <c r="D618" s="19"/>
      <c r="E618" s="19"/>
      <c r="F618" s="19" t="s">
        <v>119</v>
      </c>
      <c r="G618" s="20">
        <v>1</v>
      </c>
      <c r="H618" s="55">
        <v>91.2</v>
      </c>
      <c r="I618" s="56">
        <f>IFERROR(ROUND(SUM(L619)/H618, 2),0)</f>
        <v>0</v>
      </c>
      <c r="J618" s="7"/>
      <c r="K618" s="6">
        <f>I618+ROUND(J618, 2)</f>
        <v>0</v>
      </c>
      <c r="L618" s="6">
        <f>ROUND(I618*H618, 2)</f>
        <v>0</v>
      </c>
      <c r="M618" s="6">
        <f>ROUND(H618*ROUND(J618, 2), 2)</f>
        <v>0</v>
      </c>
      <c r="N618" s="11">
        <f>L618+M618</f>
        <v>0</v>
      </c>
    </row>
    <row r="619" spans="1:14" ht="72" outlineLevel="1" x14ac:dyDescent="0.3">
      <c r="A619" s="24" t="s">
        <v>1179</v>
      </c>
      <c r="B619" s="17"/>
      <c r="C619" s="21" t="s">
        <v>1177</v>
      </c>
      <c r="D619" s="19"/>
      <c r="E619" s="19" t="s">
        <v>1180</v>
      </c>
      <c r="F619" s="22" t="s">
        <v>477</v>
      </c>
      <c r="G619" s="23">
        <v>4</v>
      </c>
      <c r="H619" s="57">
        <v>364.8</v>
      </c>
      <c r="I619" s="58"/>
      <c r="J619" s="4"/>
      <c r="K619" s="4"/>
      <c r="L619" s="8">
        <f>ROUND(ROUND(I619, 2)*H619, 2)</f>
        <v>0</v>
      </c>
      <c r="M619" s="4"/>
      <c r="N619" s="12"/>
    </row>
    <row r="620" spans="1:14" ht="36" outlineLevel="1" x14ac:dyDescent="0.3">
      <c r="A620" s="24" t="s">
        <v>1181</v>
      </c>
      <c r="B620" s="17" t="s">
        <v>1174</v>
      </c>
      <c r="C620" s="18" t="s">
        <v>1175</v>
      </c>
      <c r="D620" s="19"/>
      <c r="E620" s="19"/>
      <c r="F620" s="19" t="s">
        <v>119</v>
      </c>
      <c r="G620" s="20">
        <v>1</v>
      </c>
      <c r="H620" s="55">
        <v>91.2</v>
      </c>
      <c r="I620" s="56">
        <f>IFERROR(ROUND(SUM(L621)/H620, 2),0)</f>
        <v>0</v>
      </c>
      <c r="J620" s="7"/>
      <c r="K620" s="6">
        <f>I620+ROUND(J620, 2)</f>
        <v>0</v>
      </c>
      <c r="L620" s="6">
        <f>ROUND(I620*H620, 2)</f>
        <v>0</v>
      </c>
      <c r="M620" s="6">
        <f>ROUND(H620*ROUND(J620, 2), 2)</f>
        <v>0</v>
      </c>
      <c r="N620" s="11">
        <f>L620+M620</f>
        <v>0</v>
      </c>
    </row>
    <row r="621" spans="1:14" ht="72" outlineLevel="1" x14ac:dyDescent="0.3">
      <c r="A621" s="24" t="s">
        <v>1182</v>
      </c>
      <c r="B621" s="17"/>
      <c r="C621" s="21" t="s">
        <v>1177</v>
      </c>
      <c r="D621" s="19"/>
      <c r="E621" s="19" t="s">
        <v>1183</v>
      </c>
      <c r="F621" s="22" t="s">
        <v>477</v>
      </c>
      <c r="G621" s="23">
        <v>4</v>
      </c>
      <c r="H621" s="57">
        <v>364.8</v>
      </c>
      <c r="I621" s="58"/>
      <c r="J621" s="4"/>
      <c r="K621" s="4"/>
      <c r="L621" s="8">
        <f>ROUND(ROUND(I621, 2)*H621, 2)</f>
        <v>0</v>
      </c>
      <c r="M621" s="4"/>
      <c r="N621" s="12"/>
    </row>
    <row r="622" spans="1:14" ht="36" outlineLevel="1" x14ac:dyDescent="0.3">
      <c r="A622" s="24" t="s">
        <v>1184</v>
      </c>
      <c r="B622" s="17" t="s">
        <v>1174</v>
      </c>
      <c r="C622" s="18" t="s">
        <v>1175</v>
      </c>
      <c r="D622" s="19"/>
      <c r="E622" s="19"/>
      <c r="F622" s="19" t="s">
        <v>119</v>
      </c>
      <c r="G622" s="20">
        <v>1</v>
      </c>
      <c r="H622" s="55">
        <v>86.5</v>
      </c>
      <c r="I622" s="56">
        <f>IFERROR(ROUND(SUM(L623)/H622, 2),0)</f>
        <v>0</v>
      </c>
      <c r="J622" s="7"/>
      <c r="K622" s="6">
        <f>I622+ROUND(J622, 2)</f>
        <v>0</v>
      </c>
      <c r="L622" s="6">
        <f>ROUND(I622*H622, 2)</f>
        <v>0</v>
      </c>
      <c r="M622" s="6">
        <f>ROUND(H622*ROUND(J622, 2), 2)</f>
        <v>0</v>
      </c>
      <c r="N622" s="11">
        <f>L622+M622</f>
        <v>0</v>
      </c>
    </row>
    <row r="623" spans="1:14" ht="18" outlineLevel="1" x14ac:dyDescent="0.3">
      <c r="A623" s="24" t="s">
        <v>1185</v>
      </c>
      <c r="B623" s="17"/>
      <c r="C623" s="21" t="s">
        <v>1177</v>
      </c>
      <c r="D623" s="19"/>
      <c r="E623" s="19"/>
      <c r="F623" s="22" t="s">
        <v>477</v>
      </c>
      <c r="G623" s="23">
        <v>4</v>
      </c>
      <c r="H623" s="57">
        <v>346</v>
      </c>
      <c r="I623" s="58"/>
      <c r="J623" s="4"/>
      <c r="K623" s="4"/>
      <c r="L623" s="8">
        <f>ROUND(ROUND(I623, 2)*H623, 2)</f>
        <v>0</v>
      </c>
      <c r="M623" s="4"/>
      <c r="N623" s="12"/>
    </row>
    <row r="624" spans="1:14" ht="20.399999999999999" outlineLevel="1" x14ac:dyDescent="0.3">
      <c r="A624" s="24" t="s">
        <v>1186</v>
      </c>
      <c r="B624" s="17" t="s">
        <v>1187</v>
      </c>
      <c r="C624" s="88" t="s">
        <v>1188</v>
      </c>
      <c r="D624" s="88"/>
      <c r="E624" s="88"/>
      <c r="F624" s="88"/>
      <c r="G624" s="88"/>
      <c r="H624" s="89"/>
      <c r="I624" s="54"/>
      <c r="J624" s="4"/>
      <c r="K624" s="4"/>
      <c r="L624" s="5">
        <f>SUM(L625)</f>
        <v>0</v>
      </c>
      <c r="M624" s="5">
        <f>SUM(M625)</f>
        <v>0</v>
      </c>
      <c r="N624" s="10">
        <f>SUM(N625)</f>
        <v>0</v>
      </c>
    </row>
    <row r="625" spans="1:14" ht="20.399999999999999" outlineLevel="1" x14ac:dyDescent="0.3">
      <c r="A625" s="24" t="s">
        <v>1189</v>
      </c>
      <c r="B625" s="17" t="s">
        <v>1190</v>
      </c>
      <c r="C625" s="88" t="s">
        <v>1188</v>
      </c>
      <c r="D625" s="88"/>
      <c r="E625" s="88"/>
      <c r="F625" s="88"/>
      <c r="G625" s="88"/>
      <c r="H625" s="89"/>
      <c r="I625" s="54"/>
      <c r="J625" s="4"/>
      <c r="K625" s="4"/>
      <c r="L625" s="5">
        <f>SUM(L626,L628)</f>
        <v>0</v>
      </c>
      <c r="M625" s="5">
        <f>SUM(M626,M628)</f>
        <v>0</v>
      </c>
      <c r="N625" s="10">
        <f>SUM(N626,N628)</f>
        <v>0</v>
      </c>
    </row>
    <row r="626" spans="1:14" ht="36" outlineLevel="1" x14ac:dyDescent="0.3">
      <c r="A626" s="24" t="s">
        <v>1191</v>
      </c>
      <c r="B626" s="17" t="s">
        <v>1192</v>
      </c>
      <c r="C626" s="18" t="s">
        <v>1193</v>
      </c>
      <c r="D626" s="19"/>
      <c r="E626" s="19" t="s">
        <v>1194</v>
      </c>
      <c r="F626" s="19" t="s">
        <v>314</v>
      </c>
      <c r="G626" s="20">
        <v>1</v>
      </c>
      <c r="H626" s="55">
        <v>1</v>
      </c>
      <c r="I626" s="56">
        <f>IFERROR(ROUND(SUM(L627)/H626, 2),0)</f>
        <v>0</v>
      </c>
      <c r="J626" s="7"/>
      <c r="K626" s="6">
        <f>I626+ROUND(J626, 2)</f>
        <v>0</v>
      </c>
      <c r="L626" s="6">
        <f>ROUND(I626*H626, 2)</f>
        <v>0</v>
      </c>
      <c r="M626" s="6">
        <f>ROUND(H626*ROUND(J626, 2), 2)</f>
        <v>0</v>
      </c>
      <c r="N626" s="11">
        <f>L626+M626</f>
        <v>0</v>
      </c>
    </row>
    <row r="627" spans="1:14" ht="36" outlineLevel="1" x14ac:dyDescent="0.3">
      <c r="A627" s="24" t="s">
        <v>1195</v>
      </c>
      <c r="B627" s="17"/>
      <c r="C627" s="21" t="s">
        <v>1196</v>
      </c>
      <c r="D627" s="19"/>
      <c r="E627" s="19"/>
      <c r="F627" s="22" t="s">
        <v>314</v>
      </c>
      <c r="G627" s="23">
        <v>1</v>
      </c>
      <c r="H627" s="57">
        <v>1</v>
      </c>
      <c r="I627" s="58"/>
      <c r="J627" s="4"/>
      <c r="K627" s="4"/>
      <c r="L627" s="8">
        <f>ROUND(ROUND(I627, 2)*H627, 2)</f>
        <v>0</v>
      </c>
      <c r="M627" s="4"/>
      <c r="N627" s="12"/>
    </row>
    <row r="628" spans="1:14" ht="18" outlineLevel="1" x14ac:dyDescent="0.3">
      <c r="A628" s="24" t="s">
        <v>1197</v>
      </c>
      <c r="B628" s="17" t="s">
        <v>1198</v>
      </c>
      <c r="C628" s="18" t="s">
        <v>1199</v>
      </c>
      <c r="D628" s="19"/>
      <c r="E628" s="19"/>
      <c r="F628" s="19" t="s">
        <v>314</v>
      </c>
      <c r="G628" s="20">
        <v>1</v>
      </c>
      <c r="H628" s="55">
        <v>420</v>
      </c>
      <c r="I628" s="56">
        <f>IFERROR(ROUND(SUM(L629)/H628, 2),0)</f>
        <v>0</v>
      </c>
      <c r="J628" s="7"/>
      <c r="K628" s="6">
        <f>I628+ROUND(J628, 2)</f>
        <v>0</v>
      </c>
      <c r="L628" s="6">
        <f>ROUND(I628*H628, 2)</f>
        <v>0</v>
      </c>
      <c r="M628" s="6">
        <f>ROUND(H628*ROUND(J628, 2), 2)</f>
        <v>0</v>
      </c>
      <c r="N628" s="11">
        <f>L628+M628</f>
        <v>0</v>
      </c>
    </row>
    <row r="629" spans="1:14" ht="36" outlineLevel="1" x14ac:dyDescent="0.3">
      <c r="A629" s="24" t="s">
        <v>1200</v>
      </c>
      <c r="B629" s="17"/>
      <c r="C629" s="21" t="s">
        <v>1201</v>
      </c>
      <c r="D629" s="19"/>
      <c r="E629" s="19" t="s">
        <v>1202</v>
      </c>
      <c r="F629" s="22" t="s">
        <v>314</v>
      </c>
      <c r="G629" s="23">
        <v>1</v>
      </c>
      <c r="H629" s="57">
        <v>420</v>
      </c>
      <c r="I629" s="58"/>
      <c r="J629" s="4"/>
      <c r="K629" s="4"/>
      <c r="L629" s="8">
        <f>ROUND(ROUND(I629, 2)*H629, 2)</f>
        <v>0</v>
      </c>
      <c r="M629" s="4"/>
      <c r="N629" s="12"/>
    </row>
    <row r="630" spans="1:14" ht="24" customHeight="1" thickBot="1" x14ac:dyDescent="0.35">
      <c r="A630" s="13"/>
      <c r="B630" s="14"/>
      <c r="C630" s="14"/>
      <c r="D630" s="25" t="s">
        <v>529</v>
      </c>
      <c r="E630" s="14"/>
      <c r="F630" s="14"/>
      <c r="G630" s="14"/>
      <c r="H630" s="62"/>
      <c r="I630" s="63"/>
      <c r="J630" s="14"/>
      <c r="K630" s="14"/>
      <c r="L630" s="15">
        <f>SUM(L284)</f>
        <v>4401754.29</v>
      </c>
      <c r="M630" s="15">
        <f>SUM(M284)</f>
        <v>0</v>
      </c>
      <c r="N630" s="16">
        <f>L630+M630</f>
        <v>4401754.29</v>
      </c>
    </row>
    <row r="631" spans="1:14" ht="24" customHeight="1" collapsed="1" thickBot="1" x14ac:dyDescent="0.35">
      <c r="A631" s="78" t="s">
        <v>1209</v>
      </c>
      <c r="B631" s="79"/>
      <c r="C631" s="79"/>
      <c r="D631" s="79"/>
      <c r="E631" s="79"/>
      <c r="F631" s="79"/>
      <c r="G631" s="79"/>
      <c r="H631" s="80"/>
      <c r="I631" s="65"/>
      <c r="J631" s="66"/>
      <c r="K631" s="66"/>
      <c r="L631" s="67">
        <f>SUM(L630,L283)</f>
        <v>6204033.1100000003</v>
      </c>
      <c r="M631" s="67">
        <f t="shared" ref="M631:N631" si="13">SUM(M630,M283)</f>
        <v>0</v>
      </c>
      <c r="N631" s="67">
        <f t="shared" si="13"/>
        <v>6204033.1100000003</v>
      </c>
    </row>
    <row r="632" spans="1:14" ht="23.4" thickBot="1" x14ac:dyDescent="0.35">
      <c r="A632" s="101" t="s">
        <v>530</v>
      </c>
      <c r="B632" s="102"/>
      <c r="C632" s="102"/>
      <c r="D632" s="102"/>
      <c r="E632" s="102"/>
      <c r="F632" s="102"/>
      <c r="G632" s="102"/>
      <c r="H632" s="102"/>
      <c r="I632" s="102"/>
      <c r="J632" s="102"/>
      <c r="K632" s="102"/>
      <c r="L632" s="102"/>
      <c r="M632" s="102"/>
      <c r="N632" s="102"/>
    </row>
    <row r="633" spans="1:14" s="34" customFormat="1" ht="18" x14ac:dyDescent="0.35">
      <c r="A633" s="35"/>
      <c r="B633" s="36" t="s">
        <v>531</v>
      </c>
      <c r="C633" s="91" t="s">
        <v>532</v>
      </c>
      <c r="D633" s="92"/>
      <c r="E633" s="93" t="s">
        <v>533</v>
      </c>
      <c r="F633" s="94"/>
      <c r="G633" s="94"/>
      <c r="H633" s="94"/>
      <c r="I633" s="95"/>
      <c r="J633" s="96"/>
      <c r="K633" s="96"/>
      <c r="L633" s="96"/>
      <c r="M633" s="96"/>
      <c r="N633" s="97"/>
    </row>
    <row r="634" spans="1:14" s="34" customFormat="1" ht="37.200000000000003" customHeight="1" x14ac:dyDescent="0.35">
      <c r="A634" s="37"/>
      <c r="B634" s="38" t="s">
        <v>534</v>
      </c>
      <c r="C634" s="81" t="s">
        <v>1204</v>
      </c>
      <c r="D634" s="82"/>
      <c r="E634" s="83" t="s">
        <v>551</v>
      </c>
      <c r="F634" s="84"/>
      <c r="G634" s="84"/>
      <c r="H634" s="84"/>
      <c r="I634" s="85"/>
      <c r="J634" s="86"/>
      <c r="K634" s="86"/>
      <c r="L634" s="86"/>
      <c r="M634" s="86"/>
      <c r="N634" s="87"/>
    </row>
    <row r="635" spans="1:14" s="34" customFormat="1" ht="18" x14ac:dyDescent="0.35">
      <c r="A635" s="37"/>
      <c r="B635" s="38" t="s">
        <v>537</v>
      </c>
      <c r="C635" s="81" t="s">
        <v>535</v>
      </c>
      <c r="D635" s="82"/>
      <c r="E635" s="83" t="s">
        <v>536</v>
      </c>
      <c r="F635" s="84"/>
      <c r="G635" s="84"/>
      <c r="H635" s="84"/>
      <c r="I635" s="85"/>
      <c r="J635" s="86"/>
      <c r="K635" s="86"/>
      <c r="L635" s="86"/>
      <c r="M635" s="86"/>
      <c r="N635" s="87"/>
    </row>
    <row r="636" spans="1:14" s="34" customFormat="1" ht="18" x14ac:dyDescent="0.35">
      <c r="A636" s="37"/>
      <c r="B636" s="38" t="s">
        <v>538</v>
      </c>
      <c r="C636" s="81" t="s">
        <v>539</v>
      </c>
      <c r="D636" s="82"/>
      <c r="E636" s="83" t="s">
        <v>540</v>
      </c>
      <c r="F636" s="84"/>
      <c r="G636" s="84"/>
      <c r="H636" s="84"/>
      <c r="I636" s="85"/>
      <c r="J636" s="86"/>
      <c r="K636" s="86"/>
      <c r="L636" s="86"/>
      <c r="M636" s="86"/>
      <c r="N636" s="87"/>
    </row>
    <row r="637" spans="1:14" s="34" customFormat="1" ht="18" x14ac:dyDescent="0.35">
      <c r="A637" s="37"/>
      <c r="B637" s="38" t="s">
        <v>541</v>
      </c>
      <c r="C637" s="81" t="s">
        <v>542</v>
      </c>
      <c r="D637" s="82"/>
      <c r="E637" s="83" t="s">
        <v>536</v>
      </c>
      <c r="F637" s="84"/>
      <c r="G637" s="84"/>
      <c r="H637" s="84"/>
      <c r="I637" s="85"/>
      <c r="J637" s="86"/>
      <c r="K637" s="86"/>
      <c r="L637" s="86"/>
      <c r="M637" s="86"/>
      <c r="N637" s="87"/>
    </row>
    <row r="638" spans="1:14" s="34" customFormat="1" ht="37.950000000000003" customHeight="1" x14ac:dyDescent="0.35">
      <c r="A638" s="37"/>
      <c r="B638" s="38" t="s">
        <v>543</v>
      </c>
      <c r="C638" s="81" t="s">
        <v>544</v>
      </c>
      <c r="D638" s="82"/>
      <c r="E638" s="83" t="s">
        <v>545</v>
      </c>
      <c r="F638" s="84"/>
      <c r="G638" s="84"/>
      <c r="H638" s="84"/>
      <c r="I638" s="85"/>
      <c r="J638" s="86"/>
      <c r="K638" s="86"/>
      <c r="L638" s="86"/>
      <c r="M638" s="86"/>
      <c r="N638" s="87"/>
    </row>
    <row r="639" spans="1:14" s="34" customFormat="1" ht="18" customHeight="1" x14ac:dyDescent="0.35">
      <c r="A639" s="37"/>
      <c r="B639" s="38" t="s">
        <v>546</v>
      </c>
      <c r="C639" s="81" t="s">
        <v>547</v>
      </c>
      <c r="D639" s="82"/>
      <c r="E639" s="83" t="s">
        <v>548</v>
      </c>
      <c r="F639" s="84"/>
      <c r="G639" s="84"/>
      <c r="H639" s="84"/>
      <c r="I639" s="85"/>
      <c r="J639" s="86"/>
      <c r="K639" s="86"/>
      <c r="L639" s="86"/>
      <c r="M639" s="86"/>
      <c r="N639" s="87"/>
    </row>
    <row r="640" spans="1:14" s="34" customFormat="1" ht="18" x14ac:dyDescent="0.35">
      <c r="A640" s="37"/>
      <c r="B640" s="38" t="s">
        <v>549</v>
      </c>
      <c r="C640" s="81" t="s">
        <v>550</v>
      </c>
      <c r="D640" s="82"/>
      <c r="E640" s="83" t="s">
        <v>551</v>
      </c>
      <c r="F640" s="84"/>
      <c r="G640" s="84"/>
      <c r="H640" s="84"/>
      <c r="I640" s="85"/>
      <c r="J640" s="86"/>
      <c r="K640" s="86"/>
      <c r="L640" s="86"/>
      <c r="M640" s="86"/>
      <c r="N640" s="87"/>
    </row>
    <row r="641" spans="1:1004" s="34" customFormat="1" ht="18" x14ac:dyDescent="0.35">
      <c r="A641" s="37"/>
      <c r="B641" s="38" t="s">
        <v>552</v>
      </c>
      <c r="C641" s="81" t="s">
        <v>553</v>
      </c>
      <c r="D641" s="82"/>
      <c r="E641" s="83" t="s">
        <v>554</v>
      </c>
      <c r="F641" s="84"/>
      <c r="G641" s="84"/>
      <c r="H641" s="84"/>
      <c r="I641" s="85"/>
      <c r="J641" s="86"/>
      <c r="K641" s="86"/>
      <c r="L641" s="86"/>
      <c r="M641" s="86"/>
      <c r="N641" s="87"/>
    </row>
    <row r="642" spans="1:1004" s="34" customFormat="1" ht="18" customHeight="1" x14ac:dyDescent="0.35">
      <c r="A642" s="37"/>
      <c r="B642" s="38" t="s">
        <v>555</v>
      </c>
      <c r="C642" s="81" t="s">
        <v>556</v>
      </c>
      <c r="D642" s="82"/>
      <c r="E642" s="83" t="s">
        <v>557</v>
      </c>
      <c r="F642" s="84"/>
      <c r="G642" s="84"/>
      <c r="H642" s="84"/>
      <c r="I642" s="85"/>
      <c r="J642" s="86"/>
      <c r="K642" s="86"/>
      <c r="L642" s="86"/>
      <c r="M642" s="86"/>
      <c r="N642" s="87"/>
    </row>
    <row r="643" spans="1:1004" s="34" customFormat="1" ht="40.950000000000003" customHeight="1" x14ac:dyDescent="0.35">
      <c r="A643" s="37"/>
      <c r="B643" s="38" t="s">
        <v>558</v>
      </c>
      <c r="C643" s="81" t="s">
        <v>559</v>
      </c>
      <c r="D643" s="82"/>
      <c r="E643" s="83" t="s">
        <v>560</v>
      </c>
      <c r="F643" s="84"/>
      <c r="G643" s="84"/>
      <c r="H643" s="84"/>
      <c r="I643" s="85"/>
      <c r="J643" s="86"/>
      <c r="K643" s="86"/>
      <c r="L643" s="86"/>
      <c r="M643" s="86"/>
      <c r="N643" s="87"/>
    </row>
    <row r="644" spans="1:1004" s="34" customFormat="1" ht="38.4" customHeight="1" x14ac:dyDescent="0.35">
      <c r="A644" s="37"/>
      <c r="B644" s="38" t="s">
        <v>561</v>
      </c>
      <c r="C644" s="81" t="s">
        <v>562</v>
      </c>
      <c r="D644" s="82"/>
      <c r="E644" s="83" t="s">
        <v>563</v>
      </c>
      <c r="F644" s="84"/>
      <c r="G644" s="84"/>
      <c r="H644" s="84"/>
      <c r="I644" s="85"/>
      <c r="J644" s="86"/>
      <c r="K644" s="86"/>
      <c r="L644" s="86"/>
      <c r="M644" s="86"/>
      <c r="N644" s="87"/>
    </row>
    <row r="645" spans="1:1004" s="34" customFormat="1" ht="18" x14ac:dyDescent="0.35">
      <c r="A645" s="37"/>
      <c r="B645" s="38" t="s">
        <v>564</v>
      </c>
      <c r="C645" s="81" t="s">
        <v>565</v>
      </c>
      <c r="D645" s="82"/>
      <c r="E645" s="83" t="s">
        <v>566</v>
      </c>
      <c r="F645" s="84"/>
      <c r="G645" s="84"/>
      <c r="H645" s="84"/>
      <c r="I645" s="85"/>
      <c r="J645" s="86"/>
      <c r="K645" s="86"/>
      <c r="L645" s="86"/>
      <c r="M645" s="86"/>
      <c r="N645" s="87"/>
    </row>
    <row r="646" spans="1:1004" s="34" customFormat="1" ht="37.200000000000003" customHeight="1" x14ac:dyDescent="0.35">
      <c r="A646" s="37"/>
      <c r="B646" s="38" t="s">
        <v>567</v>
      </c>
      <c r="C646" s="81" t="s">
        <v>1205</v>
      </c>
      <c r="D646" s="82"/>
      <c r="E646" s="83" t="s">
        <v>568</v>
      </c>
      <c r="F646" s="84"/>
      <c r="G646" s="84"/>
      <c r="H646" s="84"/>
      <c r="I646" s="85"/>
      <c r="J646" s="86"/>
      <c r="K646" s="86"/>
      <c r="L646" s="86"/>
      <c r="M646" s="86"/>
      <c r="N646" s="87"/>
    </row>
    <row r="647" spans="1:1004" s="34" customFormat="1" ht="18" x14ac:dyDescent="0.35">
      <c r="A647" s="37"/>
      <c r="B647" s="38" t="s">
        <v>569</v>
      </c>
      <c r="C647" s="81" t="s">
        <v>570</v>
      </c>
      <c r="D647" s="82"/>
      <c r="E647" s="83" t="s">
        <v>571</v>
      </c>
      <c r="F647" s="84"/>
      <c r="G647" s="84"/>
      <c r="H647" s="84"/>
      <c r="I647" s="85"/>
      <c r="J647" s="86"/>
      <c r="K647" s="86"/>
      <c r="L647" s="86"/>
      <c r="M647" s="86"/>
      <c r="N647" s="87"/>
    </row>
    <row r="648" spans="1:1004" s="34" customFormat="1" ht="18" customHeight="1" x14ac:dyDescent="0.35">
      <c r="A648" s="37"/>
      <c r="B648" s="38" t="s">
        <v>572</v>
      </c>
      <c r="C648" s="81" t="s">
        <v>573</v>
      </c>
      <c r="D648" s="82"/>
      <c r="E648" s="83"/>
      <c r="F648" s="84"/>
      <c r="G648" s="84"/>
      <c r="H648" s="84"/>
      <c r="I648" s="85"/>
      <c r="J648" s="86"/>
      <c r="K648" s="86"/>
      <c r="L648" s="86"/>
      <c r="M648" s="86"/>
      <c r="N648" s="87"/>
    </row>
    <row r="649" spans="1:1004" s="34" customFormat="1" ht="18" x14ac:dyDescent="0.35">
      <c r="A649" s="37"/>
      <c r="B649" s="38" t="s">
        <v>574</v>
      </c>
      <c r="C649" s="81" t="s">
        <v>575</v>
      </c>
      <c r="D649" s="82"/>
      <c r="E649" s="83"/>
      <c r="F649" s="84"/>
      <c r="G649" s="84"/>
      <c r="H649" s="84"/>
      <c r="I649" s="85"/>
      <c r="J649" s="86"/>
      <c r="K649" s="86"/>
      <c r="L649" s="86"/>
      <c r="M649" s="86"/>
      <c r="N649" s="87"/>
    </row>
    <row r="650" spans="1:1004" s="34" customFormat="1" ht="18.600000000000001" thickBot="1" x14ac:dyDescent="0.4">
      <c r="A650" s="39"/>
      <c r="B650" s="40" t="s">
        <v>576</v>
      </c>
      <c r="C650" s="71" t="s">
        <v>577</v>
      </c>
      <c r="D650" s="72"/>
      <c r="E650" s="73"/>
      <c r="F650" s="74"/>
      <c r="G650" s="74"/>
      <c r="H650" s="74"/>
      <c r="I650" s="75"/>
      <c r="J650" s="76"/>
      <c r="K650" s="76"/>
      <c r="L650" s="76"/>
      <c r="M650" s="76"/>
      <c r="N650" s="77"/>
    </row>
    <row r="651" spans="1:1004" s="41" customFormat="1" ht="13.8" x14ac:dyDescent="0.25">
      <c r="H651" s="42"/>
      <c r="I651" s="42"/>
      <c r="J651" s="42"/>
    </row>
    <row r="652" spans="1:1004" s="41" customFormat="1" ht="13.8" x14ac:dyDescent="0.25">
      <c r="H652" s="42"/>
      <c r="I652" s="42"/>
      <c r="J652" s="42"/>
    </row>
    <row r="653" spans="1:1004" s="41" customFormat="1" ht="13.8" x14ac:dyDescent="0.25">
      <c r="H653" s="42"/>
      <c r="I653" s="42"/>
      <c r="J653" s="42"/>
    </row>
    <row r="654" spans="1:1004" s="41" customFormat="1" ht="18" thickBot="1" x14ac:dyDescent="0.35">
      <c r="A654" s="43" t="s">
        <v>1206</v>
      </c>
      <c r="G654" s="42"/>
      <c r="H654" s="42"/>
      <c r="I654" s="42"/>
      <c r="J654" s="42"/>
    </row>
    <row r="655" spans="1:1004" s="34" customFormat="1" ht="18.600000000000001" thickBot="1" x14ac:dyDescent="0.4">
      <c r="B655" s="44"/>
      <c r="C655" s="45" t="s">
        <v>1207</v>
      </c>
      <c r="D655" s="46"/>
      <c r="E655" s="47"/>
      <c r="F655" s="47"/>
      <c r="G655" s="47"/>
      <c r="H655" s="48"/>
      <c r="I655" s="48"/>
      <c r="J655" s="48"/>
      <c r="K655" s="47"/>
      <c r="L655" s="47"/>
      <c r="M655" s="47"/>
      <c r="N655" s="49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  <c r="AC655" s="50"/>
      <c r="AD655" s="50"/>
      <c r="AE655" s="50"/>
      <c r="AF655" s="50"/>
      <c r="AG655" s="50"/>
      <c r="AH655" s="50"/>
      <c r="AI655" s="50"/>
      <c r="AJ655" s="50"/>
      <c r="AK655" s="50"/>
      <c r="AL655" s="50"/>
      <c r="AM655" s="50"/>
      <c r="AN655" s="50"/>
      <c r="AO655" s="50"/>
      <c r="AP655" s="50"/>
      <c r="AQ655" s="50"/>
      <c r="AR655" s="50"/>
      <c r="AS655" s="50"/>
      <c r="AT655" s="50"/>
      <c r="AU655" s="50"/>
      <c r="AV655" s="50"/>
      <c r="AW655" s="50"/>
      <c r="AX655" s="50"/>
      <c r="AY655" s="50"/>
      <c r="AZ655" s="50"/>
      <c r="BA655" s="50"/>
      <c r="BB655" s="50"/>
      <c r="BC655" s="50"/>
      <c r="BD655" s="50"/>
      <c r="BE655" s="50"/>
      <c r="BF655" s="50"/>
      <c r="BG655" s="50"/>
      <c r="BH655" s="50"/>
      <c r="BI655" s="50"/>
      <c r="BJ655" s="50"/>
      <c r="BK655" s="50"/>
      <c r="BL655" s="50"/>
      <c r="BM655" s="50"/>
      <c r="BN655" s="50"/>
      <c r="BO655" s="50"/>
      <c r="BP655" s="50"/>
      <c r="BQ655" s="50"/>
      <c r="BR655" s="50"/>
      <c r="BS655" s="50"/>
      <c r="BT655" s="50"/>
      <c r="BU655" s="50"/>
      <c r="BV655" s="50"/>
      <c r="BW655" s="50"/>
      <c r="BX655" s="50"/>
      <c r="BY655" s="50"/>
      <c r="BZ655" s="50"/>
      <c r="CA655" s="50"/>
      <c r="CB655" s="50"/>
      <c r="CC655" s="50"/>
      <c r="CD655" s="50"/>
      <c r="CE655" s="50"/>
      <c r="CF655" s="50"/>
      <c r="CG655" s="50"/>
      <c r="CH655" s="50"/>
      <c r="CI655" s="50"/>
      <c r="CJ655" s="50"/>
      <c r="CK655" s="50"/>
      <c r="CL655" s="50"/>
      <c r="CM655" s="50"/>
      <c r="CN655" s="50"/>
      <c r="CO655" s="50"/>
      <c r="CP655" s="50"/>
      <c r="CQ655" s="50"/>
      <c r="CR655" s="50"/>
      <c r="CS655" s="50"/>
      <c r="CT655" s="50"/>
      <c r="CU655" s="50"/>
      <c r="CV655" s="50"/>
      <c r="CW655" s="50"/>
      <c r="CX655" s="50"/>
      <c r="CY655" s="50"/>
      <c r="CZ655" s="50"/>
      <c r="DA655" s="50"/>
      <c r="DB655" s="50"/>
      <c r="DC655" s="50"/>
      <c r="DD655" s="50"/>
      <c r="DE655" s="50"/>
      <c r="DF655" s="50"/>
      <c r="DG655" s="50"/>
      <c r="DH655" s="50"/>
      <c r="DI655" s="50"/>
      <c r="DJ655" s="50"/>
      <c r="DK655" s="50"/>
      <c r="DL655" s="50"/>
      <c r="DM655" s="50"/>
      <c r="DN655" s="50"/>
      <c r="DO655" s="50"/>
      <c r="DP655" s="50"/>
      <c r="DQ655" s="50"/>
      <c r="DR655" s="50"/>
      <c r="DS655" s="50"/>
      <c r="DT655" s="50"/>
      <c r="DU655" s="50"/>
      <c r="DV655" s="50"/>
      <c r="DW655" s="50"/>
      <c r="DX655" s="50"/>
      <c r="DY655" s="50"/>
      <c r="DZ655" s="50"/>
      <c r="EA655" s="50"/>
      <c r="EB655" s="50"/>
      <c r="EC655" s="50"/>
      <c r="ED655" s="50"/>
      <c r="EE655" s="50"/>
      <c r="EF655" s="50"/>
      <c r="EG655" s="50"/>
      <c r="EH655" s="50"/>
      <c r="EI655" s="50"/>
      <c r="EJ655" s="50"/>
      <c r="EK655" s="50"/>
      <c r="EL655" s="50"/>
      <c r="EM655" s="50"/>
      <c r="EN655" s="50"/>
      <c r="EO655" s="50"/>
      <c r="EP655" s="50"/>
      <c r="EQ655" s="50"/>
      <c r="ER655" s="50"/>
      <c r="ES655" s="50"/>
      <c r="ET655" s="50"/>
      <c r="EU655" s="50"/>
      <c r="EV655" s="50"/>
      <c r="EW655" s="50"/>
      <c r="EX655" s="50"/>
      <c r="EY655" s="50"/>
      <c r="EZ655" s="50"/>
      <c r="FA655" s="50"/>
      <c r="FB655" s="50"/>
      <c r="FC655" s="50"/>
      <c r="FD655" s="50"/>
      <c r="FE655" s="50"/>
      <c r="FF655" s="50"/>
      <c r="FG655" s="50"/>
      <c r="FH655" s="50"/>
      <c r="FI655" s="50"/>
      <c r="FJ655" s="50"/>
      <c r="FK655" s="50"/>
      <c r="FL655" s="50"/>
      <c r="FM655" s="50"/>
      <c r="FN655" s="50"/>
      <c r="FO655" s="50"/>
      <c r="FP655" s="50"/>
      <c r="FQ655" s="50"/>
      <c r="FR655" s="50"/>
      <c r="FS655" s="50"/>
      <c r="FT655" s="50"/>
      <c r="FU655" s="50"/>
      <c r="FV655" s="50"/>
      <c r="FW655" s="50"/>
      <c r="FX655" s="50"/>
      <c r="FY655" s="50"/>
      <c r="FZ655" s="50"/>
      <c r="GA655" s="50"/>
      <c r="GB655" s="50"/>
      <c r="GC655" s="50"/>
      <c r="GD655" s="50"/>
      <c r="GE655" s="50"/>
      <c r="GF655" s="50"/>
      <c r="GG655" s="50"/>
      <c r="GH655" s="50"/>
      <c r="GI655" s="50"/>
      <c r="GJ655" s="50"/>
      <c r="GK655" s="50"/>
      <c r="GL655" s="50"/>
      <c r="GM655" s="50"/>
      <c r="GN655" s="50"/>
      <c r="GO655" s="50"/>
      <c r="GP655" s="50"/>
      <c r="GQ655" s="50"/>
      <c r="GR655" s="50"/>
      <c r="GS655" s="50"/>
      <c r="GT655" s="50"/>
      <c r="GU655" s="50"/>
      <c r="GV655" s="50"/>
      <c r="GW655" s="50"/>
      <c r="GX655" s="50"/>
      <c r="GY655" s="50"/>
      <c r="GZ655" s="50"/>
      <c r="HA655" s="50"/>
      <c r="HB655" s="50"/>
      <c r="HC655" s="50"/>
      <c r="HD655" s="50"/>
      <c r="HE655" s="50"/>
      <c r="HF655" s="50"/>
      <c r="HG655" s="50"/>
      <c r="HH655" s="50"/>
      <c r="HI655" s="50"/>
      <c r="HJ655" s="50"/>
      <c r="HK655" s="50"/>
      <c r="HL655" s="50"/>
      <c r="HM655" s="50"/>
      <c r="HN655" s="50"/>
      <c r="HO655" s="50"/>
      <c r="HP655" s="50"/>
      <c r="HQ655" s="50"/>
      <c r="HR655" s="50"/>
      <c r="HS655" s="50"/>
      <c r="HT655" s="50"/>
      <c r="HU655" s="50"/>
      <c r="HV655" s="50"/>
      <c r="HW655" s="50"/>
      <c r="HX655" s="50"/>
      <c r="HY655" s="50"/>
      <c r="HZ655" s="50"/>
      <c r="IA655" s="50"/>
      <c r="IB655" s="50"/>
      <c r="IC655" s="50"/>
      <c r="ID655" s="50"/>
      <c r="IE655" s="50"/>
      <c r="IF655" s="50"/>
      <c r="IG655" s="50"/>
      <c r="IH655" s="50"/>
      <c r="II655" s="50"/>
      <c r="IJ655" s="50"/>
      <c r="IK655" s="50"/>
      <c r="IL655" s="50"/>
      <c r="IM655" s="50"/>
      <c r="IN655" s="50"/>
      <c r="IO655" s="50"/>
      <c r="IP655" s="50"/>
      <c r="IQ655" s="50"/>
      <c r="IR655" s="50"/>
      <c r="IS655" s="50"/>
      <c r="IT655" s="50"/>
      <c r="IU655" s="50"/>
      <c r="IV655" s="50"/>
      <c r="IW655" s="50"/>
      <c r="IX655" s="50"/>
      <c r="IY655" s="50"/>
      <c r="IZ655" s="50"/>
      <c r="JA655" s="50"/>
      <c r="JB655" s="50"/>
      <c r="JC655" s="50"/>
      <c r="JD655" s="50"/>
      <c r="JE655" s="50"/>
      <c r="JF655" s="50"/>
      <c r="JG655" s="50"/>
      <c r="JH655" s="50"/>
      <c r="JI655" s="50"/>
      <c r="JJ655" s="50"/>
      <c r="JK655" s="50"/>
      <c r="JL655" s="50"/>
      <c r="JM655" s="50"/>
      <c r="JN655" s="50"/>
      <c r="JO655" s="50"/>
      <c r="JP655" s="50"/>
      <c r="JQ655" s="50"/>
      <c r="JR655" s="50"/>
      <c r="JS655" s="50"/>
      <c r="JT655" s="50"/>
      <c r="JU655" s="50"/>
      <c r="JV655" s="50"/>
      <c r="JW655" s="50"/>
      <c r="JX655" s="50"/>
      <c r="JY655" s="50"/>
      <c r="JZ655" s="50"/>
      <c r="KA655" s="50"/>
      <c r="KB655" s="50"/>
      <c r="KC655" s="50"/>
      <c r="KD655" s="50"/>
      <c r="KE655" s="50"/>
      <c r="KF655" s="50"/>
      <c r="KG655" s="50"/>
      <c r="KH655" s="50"/>
      <c r="KI655" s="50"/>
      <c r="KJ655" s="50"/>
      <c r="KK655" s="50"/>
      <c r="KL655" s="50"/>
      <c r="KM655" s="50"/>
      <c r="KN655" s="50"/>
      <c r="KO655" s="50"/>
      <c r="KP655" s="50"/>
      <c r="KQ655" s="50"/>
      <c r="KR655" s="50"/>
      <c r="KS655" s="50"/>
      <c r="KT655" s="50"/>
      <c r="KU655" s="50"/>
      <c r="KV655" s="50"/>
      <c r="KW655" s="50"/>
      <c r="KX655" s="50"/>
      <c r="KY655" s="50"/>
      <c r="KZ655" s="50"/>
      <c r="LA655" s="50"/>
      <c r="LB655" s="50"/>
      <c r="LC655" s="50"/>
      <c r="LD655" s="50"/>
      <c r="LE655" s="50"/>
      <c r="LF655" s="50"/>
      <c r="LG655" s="50"/>
      <c r="LH655" s="50"/>
      <c r="LI655" s="50"/>
      <c r="LJ655" s="50"/>
      <c r="LK655" s="50"/>
      <c r="LL655" s="50"/>
      <c r="LM655" s="50"/>
      <c r="LN655" s="50"/>
      <c r="LO655" s="50"/>
      <c r="LP655" s="50"/>
      <c r="LQ655" s="50"/>
      <c r="LR655" s="50"/>
      <c r="LS655" s="50"/>
      <c r="LT655" s="50"/>
      <c r="LU655" s="50"/>
      <c r="LV655" s="50"/>
      <c r="LW655" s="50"/>
      <c r="LX655" s="50"/>
      <c r="LY655" s="50"/>
      <c r="LZ655" s="50"/>
      <c r="MA655" s="50"/>
      <c r="MB655" s="50"/>
      <c r="MC655" s="50"/>
      <c r="MD655" s="50"/>
      <c r="ME655" s="50"/>
      <c r="MF655" s="50"/>
      <c r="MG655" s="50"/>
      <c r="MH655" s="50"/>
      <c r="MI655" s="50"/>
      <c r="MJ655" s="50"/>
      <c r="MK655" s="50"/>
      <c r="ML655" s="50"/>
      <c r="MM655" s="50"/>
      <c r="MN655" s="50"/>
      <c r="MO655" s="50"/>
      <c r="MP655" s="50"/>
      <c r="MQ655" s="50"/>
      <c r="MR655" s="50"/>
      <c r="MS655" s="50"/>
      <c r="MT655" s="50"/>
      <c r="MU655" s="50"/>
      <c r="MV655" s="50"/>
      <c r="MW655" s="50"/>
      <c r="MX655" s="50"/>
      <c r="MY655" s="50"/>
      <c r="MZ655" s="50"/>
      <c r="NA655" s="50"/>
      <c r="NB655" s="50"/>
      <c r="NC655" s="50"/>
      <c r="ND655" s="50"/>
      <c r="NE655" s="50"/>
      <c r="NF655" s="50"/>
      <c r="NG655" s="50"/>
      <c r="NH655" s="50"/>
      <c r="NI655" s="50"/>
      <c r="NJ655" s="50"/>
      <c r="NK655" s="50"/>
      <c r="NL655" s="50"/>
      <c r="NM655" s="50"/>
      <c r="NN655" s="50"/>
      <c r="NO655" s="50"/>
      <c r="NP655" s="50"/>
      <c r="NQ655" s="50"/>
      <c r="NR655" s="50"/>
      <c r="NS655" s="50"/>
      <c r="NT655" s="50"/>
      <c r="NU655" s="50"/>
      <c r="NV655" s="50"/>
      <c r="NW655" s="50"/>
      <c r="NX655" s="50"/>
      <c r="NY655" s="50"/>
      <c r="NZ655" s="50"/>
      <c r="OA655" s="50"/>
      <c r="OB655" s="50"/>
      <c r="OC655" s="50"/>
      <c r="OD655" s="50"/>
      <c r="OE655" s="50"/>
      <c r="OF655" s="50"/>
      <c r="OG655" s="50"/>
      <c r="OH655" s="50"/>
      <c r="OI655" s="50"/>
      <c r="OJ655" s="50"/>
      <c r="OK655" s="50"/>
      <c r="OL655" s="50"/>
      <c r="OM655" s="50"/>
      <c r="ON655" s="50"/>
      <c r="OO655" s="50"/>
      <c r="OP655" s="50"/>
      <c r="OQ655" s="50"/>
      <c r="OR655" s="50"/>
      <c r="OS655" s="50"/>
      <c r="OT655" s="50"/>
      <c r="OU655" s="50"/>
      <c r="OV655" s="50"/>
      <c r="OW655" s="50"/>
      <c r="OX655" s="50"/>
      <c r="OY655" s="50"/>
      <c r="OZ655" s="50"/>
      <c r="PA655" s="50"/>
      <c r="PB655" s="50"/>
      <c r="PC655" s="50"/>
      <c r="PD655" s="50"/>
      <c r="PE655" s="50"/>
      <c r="PF655" s="50"/>
      <c r="PG655" s="50"/>
      <c r="PH655" s="50"/>
      <c r="PI655" s="50"/>
      <c r="PJ655" s="50"/>
      <c r="PK655" s="50"/>
      <c r="PL655" s="50"/>
      <c r="PM655" s="50"/>
      <c r="PN655" s="50"/>
      <c r="PO655" s="50"/>
      <c r="PP655" s="50"/>
      <c r="PQ655" s="50"/>
      <c r="PR655" s="50"/>
      <c r="PS655" s="50"/>
      <c r="PT655" s="50"/>
      <c r="PU655" s="50"/>
      <c r="PV655" s="50"/>
      <c r="PW655" s="50"/>
      <c r="PX655" s="50"/>
      <c r="PY655" s="50"/>
      <c r="PZ655" s="50"/>
      <c r="QA655" s="50"/>
      <c r="QB655" s="50"/>
      <c r="QC655" s="50"/>
      <c r="QD655" s="50"/>
      <c r="QE655" s="50"/>
      <c r="QF655" s="50"/>
      <c r="QG655" s="50"/>
      <c r="QH655" s="50"/>
      <c r="QI655" s="50"/>
      <c r="QJ655" s="50"/>
      <c r="QK655" s="50"/>
      <c r="QL655" s="50"/>
      <c r="QM655" s="50"/>
      <c r="QN655" s="50"/>
      <c r="QO655" s="50"/>
      <c r="QP655" s="50"/>
      <c r="QQ655" s="50"/>
      <c r="QR655" s="50"/>
      <c r="QS655" s="50"/>
      <c r="QT655" s="50"/>
      <c r="QU655" s="50"/>
      <c r="QV655" s="50"/>
      <c r="QW655" s="50"/>
      <c r="QX655" s="50"/>
      <c r="QY655" s="50"/>
      <c r="QZ655" s="50"/>
      <c r="RA655" s="50"/>
      <c r="RB655" s="50"/>
      <c r="RC655" s="50"/>
      <c r="RD655" s="50"/>
      <c r="RE655" s="50"/>
      <c r="RF655" s="50"/>
      <c r="RG655" s="50"/>
      <c r="RH655" s="50"/>
      <c r="RI655" s="50"/>
      <c r="RJ655" s="50"/>
      <c r="RK655" s="50"/>
      <c r="RL655" s="50"/>
      <c r="RM655" s="50"/>
      <c r="RN655" s="50"/>
      <c r="RO655" s="50"/>
      <c r="RP655" s="50"/>
      <c r="RQ655" s="50"/>
      <c r="RR655" s="50"/>
      <c r="RS655" s="50"/>
      <c r="RT655" s="50"/>
      <c r="RU655" s="50"/>
      <c r="RV655" s="50"/>
      <c r="RW655" s="50"/>
      <c r="RX655" s="50"/>
      <c r="RY655" s="50"/>
      <c r="RZ655" s="50"/>
      <c r="SA655" s="50"/>
      <c r="SB655" s="50"/>
      <c r="SC655" s="50"/>
      <c r="SD655" s="50"/>
      <c r="SE655" s="50"/>
      <c r="SF655" s="50"/>
      <c r="SG655" s="50"/>
      <c r="SH655" s="50"/>
      <c r="SI655" s="50"/>
      <c r="SJ655" s="50"/>
      <c r="SK655" s="50"/>
      <c r="SL655" s="50"/>
      <c r="SM655" s="50"/>
      <c r="SN655" s="50"/>
      <c r="SO655" s="50"/>
      <c r="SP655" s="50"/>
      <c r="SQ655" s="50"/>
      <c r="SR655" s="50"/>
      <c r="SS655" s="50"/>
      <c r="ST655" s="50"/>
      <c r="SU655" s="50"/>
      <c r="SV655" s="50"/>
      <c r="SW655" s="50"/>
      <c r="SX655" s="50"/>
      <c r="SY655" s="50"/>
      <c r="SZ655" s="50"/>
      <c r="TA655" s="50"/>
      <c r="TB655" s="50"/>
      <c r="TC655" s="50"/>
      <c r="TD655" s="50"/>
      <c r="TE655" s="50"/>
      <c r="TF655" s="50"/>
      <c r="TG655" s="50"/>
      <c r="TH655" s="50"/>
      <c r="TI655" s="50"/>
      <c r="TJ655" s="50"/>
      <c r="TK655" s="50"/>
      <c r="TL655" s="50"/>
      <c r="TM655" s="50"/>
      <c r="TN655" s="50"/>
      <c r="TO655" s="50"/>
      <c r="TP655" s="50"/>
      <c r="TQ655" s="50"/>
      <c r="TR655" s="50"/>
      <c r="TS655" s="50"/>
      <c r="TT655" s="50"/>
      <c r="TU655" s="50"/>
      <c r="TV655" s="50"/>
      <c r="TW655" s="50"/>
      <c r="TX655" s="50"/>
      <c r="TY655" s="50"/>
      <c r="TZ655" s="50"/>
      <c r="UA655" s="50"/>
      <c r="UB655" s="50"/>
      <c r="UC655" s="50"/>
      <c r="UD655" s="50"/>
      <c r="UE655" s="50"/>
      <c r="UF655" s="50"/>
      <c r="UG655" s="50"/>
      <c r="UH655" s="50"/>
      <c r="UI655" s="50"/>
      <c r="UJ655" s="50"/>
      <c r="UK655" s="50"/>
      <c r="UL655" s="50"/>
      <c r="UM655" s="50"/>
      <c r="UN655" s="50"/>
      <c r="UO655" s="50"/>
      <c r="UP655" s="50"/>
      <c r="UQ655" s="50"/>
      <c r="UR655" s="50"/>
      <c r="US655" s="50"/>
      <c r="UT655" s="50"/>
      <c r="UU655" s="50"/>
      <c r="UV655" s="50"/>
      <c r="UW655" s="50"/>
      <c r="UX655" s="50"/>
      <c r="UY655" s="50"/>
      <c r="UZ655" s="50"/>
      <c r="VA655" s="50"/>
      <c r="VB655" s="50"/>
      <c r="VC655" s="50"/>
      <c r="VD655" s="50"/>
      <c r="VE655" s="50"/>
      <c r="VF655" s="50"/>
      <c r="VG655" s="50"/>
      <c r="VH655" s="50"/>
      <c r="VI655" s="50"/>
      <c r="VJ655" s="50"/>
      <c r="VK655" s="50"/>
      <c r="VL655" s="50"/>
      <c r="VM655" s="50"/>
      <c r="VN655" s="50"/>
      <c r="VO655" s="50"/>
      <c r="VP655" s="50"/>
      <c r="VQ655" s="50"/>
      <c r="VR655" s="50"/>
      <c r="VS655" s="50"/>
      <c r="VT655" s="50"/>
      <c r="VU655" s="50"/>
      <c r="VV655" s="50"/>
      <c r="VW655" s="50"/>
      <c r="VX655" s="50"/>
      <c r="VY655" s="50"/>
      <c r="VZ655" s="50"/>
      <c r="WA655" s="50"/>
      <c r="WB655" s="50"/>
      <c r="WC655" s="50"/>
      <c r="WD655" s="50"/>
      <c r="WE655" s="50"/>
      <c r="WF655" s="50"/>
      <c r="WG655" s="50"/>
      <c r="WH655" s="50"/>
      <c r="WI655" s="50"/>
      <c r="WJ655" s="50"/>
      <c r="WK655" s="50"/>
      <c r="WL655" s="50"/>
      <c r="WM655" s="50"/>
      <c r="WN655" s="50"/>
      <c r="WO655" s="50"/>
      <c r="WP655" s="50"/>
      <c r="WQ655" s="50"/>
      <c r="WR655" s="50"/>
      <c r="WS655" s="50"/>
      <c r="WT655" s="50"/>
      <c r="WU655" s="50"/>
      <c r="WV655" s="50"/>
      <c r="WW655" s="50"/>
      <c r="WX655" s="50"/>
      <c r="WY655" s="50"/>
      <c r="WZ655" s="50"/>
      <c r="XA655" s="50"/>
      <c r="XB655" s="50"/>
      <c r="XC655" s="50"/>
      <c r="XD655" s="50"/>
      <c r="XE655" s="50"/>
      <c r="XF655" s="50"/>
      <c r="XG655" s="50"/>
      <c r="XH655" s="50"/>
      <c r="XI655" s="50"/>
      <c r="XJ655" s="50"/>
      <c r="XK655" s="50"/>
      <c r="XL655" s="50"/>
      <c r="XM655" s="50"/>
      <c r="XN655" s="50"/>
      <c r="XO655" s="50"/>
      <c r="XP655" s="50"/>
      <c r="XQ655" s="50"/>
      <c r="XR655" s="50"/>
      <c r="XS655" s="50"/>
      <c r="XT655" s="50"/>
      <c r="XU655" s="50"/>
      <c r="XV655" s="50"/>
      <c r="XW655" s="50"/>
      <c r="XX655" s="50"/>
      <c r="XY655" s="50"/>
      <c r="XZ655" s="50"/>
      <c r="YA655" s="50"/>
      <c r="YB655" s="50"/>
      <c r="YC655" s="50"/>
      <c r="YD655" s="50"/>
      <c r="YE655" s="50"/>
      <c r="YF655" s="50"/>
      <c r="YG655" s="50"/>
      <c r="YH655" s="50"/>
      <c r="YI655" s="50"/>
      <c r="YJ655" s="50"/>
      <c r="YK655" s="50"/>
      <c r="YL655" s="50"/>
      <c r="YM655" s="50"/>
      <c r="YN655" s="50"/>
      <c r="YO655" s="50"/>
      <c r="YP655" s="50"/>
      <c r="YQ655" s="50"/>
      <c r="YR655" s="50"/>
      <c r="YS655" s="50"/>
      <c r="YT655" s="50"/>
      <c r="YU655" s="50"/>
      <c r="YV655" s="50"/>
      <c r="YW655" s="50"/>
      <c r="YX655" s="50"/>
      <c r="YY655" s="50"/>
      <c r="YZ655" s="50"/>
      <c r="ZA655" s="50"/>
      <c r="ZB655" s="50"/>
      <c r="ZC655" s="50"/>
      <c r="ZD655" s="50"/>
      <c r="ZE655" s="50"/>
      <c r="ZF655" s="50"/>
      <c r="ZG655" s="50"/>
      <c r="ZH655" s="50"/>
      <c r="ZI655" s="50"/>
      <c r="ZJ655" s="50"/>
      <c r="ZK655" s="50"/>
      <c r="ZL655" s="50"/>
      <c r="ZM655" s="50"/>
      <c r="ZN655" s="50"/>
      <c r="ZO655" s="50"/>
      <c r="ZP655" s="50"/>
      <c r="ZQ655" s="50"/>
      <c r="ZR655" s="50"/>
      <c r="ZS655" s="50"/>
      <c r="ZT655" s="50"/>
      <c r="ZU655" s="50"/>
      <c r="ZV655" s="50"/>
      <c r="ZW655" s="50"/>
      <c r="ZX655" s="50"/>
      <c r="ZY655" s="50"/>
      <c r="ZZ655" s="50"/>
      <c r="AAA655" s="50"/>
      <c r="AAB655" s="50"/>
      <c r="AAC655" s="50"/>
      <c r="AAD655" s="50"/>
      <c r="AAE655" s="50"/>
      <c r="AAF655" s="50"/>
      <c r="AAG655" s="50"/>
      <c r="AAH655" s="50"/>
      <c r="AAI655" s="50"/>
      <c r="AAJ655" s="50"/>
      <c r="AAK655" s="50"/>
      <c r="AAL655" s="50"/>
      <c r="AAM655" s="50"/>
      <c r="AAN655" s="50"/>
      <c r="AAO655" s="50"/>
      <c r="AAP655" s="50"/>
      <c r="AAQ655" s="50"/>
      <c r="AAR655" s="50"/>
      <c r="AAS655" s="50"/>
      <c r="AAT655" s="50"/>
      <c r="AAU655" s="50"/>
      <c r="AAV655" s="50"/>
      <c r="AAW655" s="50"/>
      <c r="AAX655" s="50"/>
      <c r="AAY655" s="50"/>
      <c r="AAZ655" s="50"/>
      <c r="ABA655" s="50"/>
      <c r="ABB655" s="50"/>
      <c r="ABC655" s="50"/>
      <c r="ABD655" s="50"/>
      <c r="ABE655" s="50"/>
      <c r="ABF655" s="50"/>
      <c r="ABG655" s="50"/>
      <c r="ABH655" s="50"/>
      <c r="ABI655" s="50"/>
      <c r="ABJ655" s="50"/>
      <c r="ABK655" s="50"/>
      <c r="ABL655" s="50"/>
      <c r="ABM655" s="50"/>
      <c r="ABN655" s="50"/>
      <c r="ABO655" s="50"/>
      <c r="ABP655" s="50"/>
      <c r="ABQ655" s="50"/>
      <c r="ABR655" s="50"/>
      <c r="ABS655" s="50"/>
      <c r="ABT655" s="50"/>
      <c r="ABU655" s="50"/>
      <c r="ABV655" s="50"/>
      <c r="ABW655" s="50"/>
      <c r="ABX655" s="50"/>
      <c r="ABY655" s="50"/>
      <c r="ABZ655" s="50"/>
      <c r="ACA655" s="50"/>
      <c r="ACB655" s="50"/>
      <c r="ACC655" s="50"/>
      <c r="ACD655" s="50"/>
      <c r="ACE655" s="50"/>
      <c r="ACF655" s="50"/>
      <c r="ACG655" s="50"/>
      <c r="ACH655" s="50"/>
      <c r="ACI655" s="50"/>
      <c r="ACJ655" s="50"/>
      <c r="ACK655" s="50"/>
      <c r="ACL655" s="50"/>
      <c r="ACM655" s="50"/>
      <c r="ACN655" s="50"/>
      <c r="ACO655" s="50"/>
      <c r="ACP655" s="50"/>
      <c r="ACQ655" s="50"/>
      <c r="ACR655" s="50"/>
      <c r="ACS655" s="50"/>
      <c r="ACT655" s="50"/>
      <c r="ACU655" s="50"/>
      <c r="ACV655" s="50"/>
      <c r="ACW655" s="50"/>
      <c r="ACX655" s="50"/>
      <c r="ACY655" s="50"/>
      <c r="ACZ655" s="50"/>
      <c r="ADA655" s="50"/>
      <c r="ADB655" s="50"/>
      <c r="ADC655" s="50"/>
      <c r="ADD655" s="50"/>
      <c r="ADE655" s="50"/>
      <c r="ADF655" s="50"/>
      <c r="ADG655" s="50"/>
      <c r="ADH655" s="50"/>
      <c r="ADI655" s="50"/>
      <c r="ADJ655" s="50"/>
      <c r="ADK655" s="50"/>
      <c r="ADL655" s="50"/>
      <c r="ADM655" s="50"/>
      <c r="ADN655" s="50"/>
      <c r="ADO655" s="50"/>
      <c r="ADP655" s="50"/>
      <c r="ADQ655" s="50"/>
      <c r="ADR655" s="50"/>
      <c r="ADS655" s="50"/>
      <c r="ADT655" s="50"/>
      <c r="ADU655" s="50"/>
      <c r="ADV655" s="50"/>
      <c r="ADW655" s="50"/>
      <c r="ADX655" s="50"/>
      <c r="ADY655" s="50"/>
      <c r="ADZ655" s="50"/>
      <c r="AEA655" s="50"/>
      <c r="AEB655" s="50"/>
      <c r="AEC655" s="50"/>
      <c r="AED655" s="50"/>
      <c r="AEE655" s="50"/>
      <c r="AEF655" s="50"/>
      <c r="AEG655" s="50"/>
      <c r="AEH655" s="50"/>
      <c r="AEI655" s="50"/>
      <c r="AEJ655" s="50"/>
      <c r="AEK655" s="50"/>
      <c r="AEL655" s="50"/>
      <c r="AEM655" s="50"/>
      <c r="AEN655" s="50"/>
      <c r="AEO655" s="50"/>
      <c r="AEP655" s="50"/>
      <c r="AEQ655" s="50"/>
      <c r="AER655" s="50"/>
      <c r="AES655" s="50"/>
      <c r="AET655" s="50"/>
      <c r="AEU655" s="50"/>
      <c r="AEV655" s="50"/>
      <c r="AEW655" s="50"/>
      <c r="AEX655" s="50"/>
      <c r="AEY655" s="50"/>
      <c r="AEZ655" s="50"/>
      <c r="AFA655" s="50"/>
      <c r="AFB655" s="50"/>
      <c r="AFC655" s="50"/>
      <c r="AFD655" s="50"/>
      <c r="AFE655" s="50"/>
      <c r="AFF655" s="50"/>
      <c r="AFG655" s="50"/>
      <c r="AFH655" s="50"/>
      <c r="AFI655" s="50"/>
      <c r="AFJ655" s="50"/>
      <c r="AFK655" s="50"/>
      <c r="AFL655" s="50"/>
      <c r="AFM655" s="50"/>
      <c r="AFN655" s="50"/>
      <c r="AFO655" s="50"/>
      <c r="AFP655" s="50"/>
      <c r="AFQ655" s="50"/>
      <c r="AFR655" s="50"/>
      <c r="AFS655" s="50"/>
      <c r="AFT655" s="50"/>
      <c r="AFU655" s="50"/>
      <c r="AFV655" s="50"/>
      <c r="AFW655" s="50"/>
      <c r="AFX655" s="50"/>
      <c r="AFY655" s="50"/>
      <c r="AFZ655" s="50"/>
      <c r="AGA655" s="50"/>
      <c r="AGB655" s="50"/>
      <c r="AGC655" s="50"/>
      <c r="AGD655" s="50"/>
      <c r="AGE655" s="50"/>
      <c r="AGF655" s="50"/>
      <c r="AGG655" s="50"/>
      <c r="AGH655" s="50"/>
      <c r="AGI655" s="50"/>
      <c r="AGJ655" s="50"/>
      <c r="AGK655" s="50"/>
      <c r="AGL655" s="50"/>
      <c r="AGM655" s="50"/>
      <c r="AGN655" s="50"/>
      <c r="AGO655" s="50"/>
      <c r="AGP655" s="50"/>
      <c r="AGQ655" s="50"/>
      <c r="AGR655" s="50"/>
      <c r="AGS655" s="50"/>
      <c r="AGT655" s="50"/>
      <c r="AGU655" s="50"/>
      <c r="AGV655" s="50"/>
      <c r="AGW655" s="50"/>
      <c r="AGX655" s="50"/>
      <c r="AGY655" s="50"/>
      <c r="AGZ655" s="50"/>
      <c r="AHA655" s="50"/>
      <c r="AHB655" s="50"/>
      <c r="AHC655" s="50"/>
      <c r="AHD655" s="50"/>
      <c r="AHE655" s="50"/>
      <c r="AHF655" s="50"/>
      <c r="AHG655" s="50"/>
      <c r="AHH655" s="50"/>
      <c r="AHI655" s="50"/>
      <c r="AHJ655" s="50"/>
      <c r="AHK655" s="50"/>
      <c r="AHL655" s="50"/>
      <c r="AHM655" s="50"/>
      <c r="AHN655" s="50"/>
      <c r="AHO655" s="50"/>
      <c r="AHP655" s="50"/>
      <c r="AHQ655" s="50"/>
      <c r="AHR655" s="50"/>
      <c r="AHS655" s="50"/>
      <c r="AHT655" s="50"/>
      <c r="AHU655" s="50"/>
      <c r="AHV655" s="50"/>
      <c r="AHW655" s="50"/>
      <c r="AHX655" s="50"/>
      <c r="AHY655" s="50"/>
      <c r="AHZ655" s="50"/>
      <c r="AIA655" s="50"/>
      <c r="AIB655" s="50"/>
      <c r="AIC655" s="50"/>
      <c r="AID655" s="50"/>
      <c r="AIE655" s="50"/>
      <c r="AIF655" s="50"/>
      <c r="AIG655" s="50"/>
      <c r="AIH655" s="50"/>
      <c r="AII655" s="50"/>
      <c r="AIJ655" s="50"/>
      <c r="AIK655" s="50"/>
      <c r="AIL655" s="50"/>
      <c r="AIM655" s="50"/>
      <c r="AIN655" s="50"/>
      <c r="AIO655" s="50"/>
      <c r="AIP655" s="50"/>
      <c r="AIQ655" s="50"/>
      <c r="AIR655" s="50"/>
      <c r="AIS655" s="50"/>
      <c r="AIT655" s="50"/>
      <c r="AIU655" s="50"/>
      <c r="AIV655" s="50"/>
      <c r="AIW655" s="50"/>
      <c r="AIX655" s="50"/>
      <c r="AIY655" s="50"/>
      <c r="AIZ655" s="50"/>
      <c r="AJA655" s="50"/>
      <c r="AJB655" s="50"/>
      <c r="AJC655" s="50"/>
      <c r="AJD655" s="50"/>
      <c r="AJE655" s="50"/>
      <c r="AJF655" s="50"/>
      <c r="AJG655" s="50"/>
      <c r="AJH655" s="50"/>
      <c r="AJI655" s="50"/>
      <c r="AJJ655" s="50"/>
      <c r="AJK655" s="50"/>
      <c r="AJL655" s="50"/>
      <c r="AJM655" s="50"/>
      <c r="AJN655" s="50"/>
      <c r="AJO655" s="50"/>
      <c r="AJP655" s="50"/>
      <c r="AJQ655" s="50"/>
      <c r="AJR655" s="50"/>
      <c r="AJS655" s="50"/>
      <c r="AJT655" s="50"/>
      <c r="AJU655" s="50"/>
      <c r="AJV655" s="50"/>
      <c r="AJW655" s="50"/>
      <c r="AJX655" s="50"/>
      <c r="AJY655" s="50"/>
      <c r="AJZ655" s="50"/>
      <c r="AKA655" s="50"/>
      <c r="AKB655" s="50"/>
      <c r="AKC655" s="50"/>
      <c r="AKD655" s="50"/>
      <c r="AKE655" s="50"/>
      <c r="AKF655" s="50"/>
      <c r="AKG655" s="50"/>
      <c r="AKH655" s="50"/>
      <c r="AKI655" s="50"/>
      <c r="AKJ655" s="50"/>
      <c r="AKK655" s="50"/>
      <c r="AKL655" s="50"/>
      <c r="AKM655" s="50"/>
      <c r="AKN655" s="50"/>
      <c r="AKO655" s="50"/>
      <c r="AKP655" s="50"/>
      <c r="AKQ655" s="50"/>
      <c r="AKR655" s="50"/>
      <c r="AKS655" s="50"/>
      <c r="AKT655" s="50"/>
      <c r="AKU655" s="50"/>
      <c r="AKV655" s="50"/>
      <c r="AKW655" s="50"/>
      <c r="AKX655" s="50"/>
      <c r="AKY655" s="50"/>
      <c r="AKZ655" s="50"/>
      <c r="ALA655" s="50"/>
      <c r="ALB655" s="50"/>
      <c r="ALC655" s="50"/>
      <c r="ALD655" s="50"/>
      <c r="ALE655" s="50"/>
      <c r="ALF655" s="50"/>
      <c r="ALG655" s="50"/>
      <c r="ALH655" s="50"/>
      <c r="ALI655" s="50"/>
      <c r="ALJ655" s="50"/>
      <c r="ALK655" s="50"/>
      <c r="ALL655" s="50"/>
      <c r="ALM655" s="50"/>
      <c r="ALN655" s="50"/>
      <c r="ALO655" s="50"/>
      <c r="ALP655" s="50"/>
    </row>
    <row r="656" spans="1:1004" s="34" customFormat="1" ht="18.600000000000001" thickBot="1" x14ac:dyDescent="0.4">
      <c r="B656" s="51">
        <v>4545</v>
      </c>
      <c r="C656" s="45" t="s">
        <v>1208</v>
      </c>
      <c r="D656" s="46"/>
      <c r="E656" s="47"/>
      <c r="F656" s="47"/>
      <c r="G656" s="47"/>
      <c r="H656" s="48"/>
      <c r="I656" s="48"/>
      <c r="J656" s="48"/>
      <c r="K656" s="47"/>
      <c r="L656" s="47"/>
      <c r="M656" s="47"/>
      <c r="N656" s="49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  <c r="AC656" s="50"/>
      <c r="AD656" s="50"/>
      <c r="AE656" s="50"/>
      <c r="AF656" s="50"/>
      <c r="AG656" s="50"/>
      <c r="AH656" s="50"/>
      <c r="AI656" s="50"/>
      <c r="AJ656" s="50"/>
      <c r="AK656" s="50"/>
      <c r="AL656" s="50"/>
      <c r="AM656" s="50"/>
      <c r="AN656" s="50"/>
      <c r="AO656" s="50"/>
      <c r="AP656" s="50"/>
      <c r="AQ656" s="50"/>
      <c r="AR656" s="50"/>
      <c r="AS656" s="50"/>
      <c r="AT656" s="50"/>
      <c r="AU656" s="50"/>
      <c r="AV656" s="50"/>
      <c r="AW656" s="50"/>
      <c r="AX656" s="50"/>
      <c r="AY656" s="50"/>
      <c r="AZ656" s="50"/>
      <c r="BA656" s="50"/>
      <c r="BB656" s="50"/>
      <c r="BC656" s="50"/>
      <c r="BD656" s="50"/>
      <c r="BE656" s="50"/>
      <c r="BF656" s="50"/>
      <c r="BG656" s="50"/>
      <c r="BH656" s="50"/>
      <c r="BI656" s="50"/>
      <c r="BJ656" s="50"/>
      <c r="BK656" s="50"/>
      <c r="BL656" s="50"/>
      <c r="BM656" s="50"/>
      <c r="BN656" s="50"/>
      <c r="BO656" s="50"/>
      <c r="BP656" s="50"/>
      <c r="BQ656" s="50"/>
      <c r="BR656" s="50"/>
      <c r="BS656" s="50"/>
      <c r="BT656" s="50"/>
      <c r="BU656" s="50"/>
      <c r="BV656" s="50"/>
      <c r="BW656" s="50"/>
      <c r="BX656" s="50"/>
      <c r="BY656" s="50"/>
      <c r="BZ656" s="50"/>
      <c r="CA656" s="50"/>
      <c r="CB656" s="50"/>
      <c r="CC656" s="50"/>
      <c r="CD656" s="50"/>
      <c r="CE656" s="50"/>
      <c r="CF656" s="50"/>
      <c r="CG656" s="50"/>
      <c r="CH656" s="50"/>
      <c r="CI656" s="50"/>
      <c r="CJ656" s="50"/>
      <c r="CK656" s="50"/>
      <c r="CL656" s="50"/>
      <c r="CM656" s="50"/>
      <c r="CN656" s="50"/>
      <c r="CO656" s="50"/>
      <c r="CP656" s="50"/>
      <c r="CQ656" s="50"/>
      <c r="CR656" s="50"/>
      <c r="CS656" s="50"/>
      <c r="CT656" s="50"/>
      <c r="CU656" s="50"/>
      <c r="CV656" s="50"/>
      <c r="CW656" s="50"/>
      <c r="CX656" s="50"/>
      <c r="CY656" s="50"/>
      <c r="CZ656" s="50"/>
      <c r="DA656" s="50"/>
      <c r="DB656" s="50"/>
      <c r="DC656" s="50"/>
      <c r="DD656" s="50"/>
      <c r="DE656" s="50"/>
      <c r="DF656" s="50"/>
      <c r="DG656" s="50"/>
      <c r="DH656" s="50"/>
      <c r="DI656" s="50"/>
      <c r="DJ656" s="50"/>
      <c r="DK656" s="50"/>
      <c r="DL656" s="50"/>
      <c r="DM656" s="50"/>
      <c r="DN656" s="50"/>
      <c r="DO656" s="50"/>
      <c r="DP656" s="50"/>
      <c r="DQ656" s="50"/>
      <c r="DR656" s="50"/>
      <c r="DS656" s="50"/>
      <c r="DT656" s="50"/>
      <c r="DU656" s="50"/>
      <c r="DV656" s="50"/>
      <c r="DW656" s="50"/>
      <c r="DX656" s="50"/>
      <c r="DY656" s="50"/>
      <c r="DZ656" s="50"/>
      <c r="EA656" s="50"/>
      <c r="EB656" s="50"/>
      <c r="EC656" s="50"/>
      <c r="ED656" s="50"/>
      <c r="EE656" s="50"/>
      <c r="EF656" s="50"/>
      <c r="EG656" s="50"/>
      <c r="EH656" s="50"/>
      <c r="EI656" s="50"/>
      <c r="EJ656" s="50"/>
      <c r="EK656" s="50"/>
      <c r="EL656" s="50"/>
      <c r="EM656" s="50"/>
      <c r="EN656" s="50"/>
      <c r="EO656" s="50"/>
      <c r="EP656" s="50"/>
      <c r="EQ656" s="50"/>
      <c r="ER656" s="50"/>
      <c r="ES656" s="50"/>
      <c r="ET656" s="50"/>
      <c r="EU656" s="50"/>
      <c r="EV656" s="50"/>
      <c r="EW656" s="50"/>
      <c r="EX656" s="50"/>
      <c r="EY656" s="50"/>
      <c r="EZ656" s="50"/>
      <c r="FA656" s="50"/>
      <c r="FB656" s="50"/>
      <c r="FC656" s="50"/>
      <c r="FD656" s="50"/>
      <c r="FE656" s="50"/>
      <c r="FF656" s="50"/>
      <c r="FG656" s="50"/>
      <c r="FH656" s="50"/>
      <c r="FI656" s="50"/>
      <c r="FJ656" s="50"/>
      <c r="FK656" s="50"/>
      <c r="FL656" s="50"/>
      <c r="FM656" s="50"/>
      <c r="FN656" s="50"/>
      <c r="FO656" s="50"/>
      <c r="FP656" s="50"/>
      <c r="FQ656" s="50"/>
      <c r="FR656" s="50"/>
      <c r="FS656" s="50"/>
      <c r="FT656" s="50"/>
      <c r="FU656" s="50"/>
      <c r="FV656" s="50"/>
      <c r="FW656" s="50"/>
      <c r="FX656" s="50"/>
      <c r="FY656" s="50"/>
      <c r="FZ656" s="50"/>
      <c r="GA656" s="50"/>
      <c r="GB656" s="50"/>
      <c r="GC656" s="50"/>
      <c r="GD656" s="50"/>
      <c r="GE656" s="50"/>
      <c r="GF656" s="50"/>
      <c r="GG656" s="50"/>
      <c r="GH656" s="50"/>
      <c r="GI656" s="50"/>
      <c r="GJ656" s="50"/>
      <c r="GK656" s="50"/>
      <c r="GL656" s="50"/>
      <c r="GM656" s="50"/>
      <c r="GN656" s="50"/>
      <c r="GO656" s="50"/>
      <c r="GP656" s="50"/>
      <c r="GQ656" s="50"/>
      <c r="GR656" s="50"/>
      <c r="GS656" s="50"/>
      <c r="GT656" s="50"/>
      <c r="GU656" s="50"/>
      <c r="GV656" s="50"/>
      <c r="GW656" s="50"/>
      <c r="GX656" s="50"/>
      <c r="GY656" s="50"/>
      <c r="GZ656" s="50"/>
      <c r="HA656" s="50"/>
      <c r="HB656" s="50"/>
      <c r="HC656" s="50"/>
      <c r="HD656" s="50"/>
      <c r="HE656" s="50"/>
      <c r="HF656" s="50"/>
      <c r="HG656" s="50"/>
      <c r="HH656" s="50"/>
      <c r="HI656" s="50"/>
      <c r="HJ656" s="50"/>
      <c r="HK656" s="50"/>
      <c r="HL656" s="50"/>
      <c r="HM656" s="50"/>
      <c r="HN656" s="50"/>
      <c r="HO656" s="50"/>
      <c r="HP656" s="50"/>
      <c r="HQ656" s="50"/>
      <c r="HR656" s="50"/>
      <c r="HS656" s="50"/>
      <c r="HT656" s="50"/>
      <c r="HU656" s="50"/>
      <c r="HV656" s="50"/>
      <c r="HW656" s="50"/>
      <c r="HX656" s="50"/>
      <c r="HY656" s="50"/>
      <c r="HZ656" s="50"/>
      <c r="IA656" s="50"/>
      <c r="IB656" s="50"/>
      <c r="IC656" s="50"/>
      <c r="ID656" s="50"/>
      <c r="IE656" s="50"/>
      <c r="IF656" s="50"/>
      <c r="IG656" s="50"/>
      <c r="IH656" s="50"/>
      <c r="II656" s="50"/>
      <c r="IJ656" s="50"/>
      <c r="IK656" s="50"/>
      <c r="IL656" s="50"/>
      <c r="IM656" s="50"/>
      <c r="IN656" s="50"/>
      <c r="IO656" s="50"/>
      <c r="IP656" s="50"/>
      <c r="IQ656" s="50"/>
      <c r="IR656" s="50"/>
      <c r="IS656" s="50"/>
      <c r="IT656" s="50"/>
      <c r="IU656" s="50"/>
      <c r="IV656" s="50"/>
      <c r="IW656" s="50"/>
      <c r="IX656" s="50"/>
      <c r="IY656" s="50"/>
      <c r="IZ656" s="50"/>
      <c r="JA656" s="50"/>
      <c r="JB656" s="50"/>
      <c r="JC656" s="50"/>
      <c r="JD656" s="50"/>
      <c r="JE656" s="50"/>
      <c r="JF656" s="50"/>
      <c r="JG656" s="50"/>
      <c r="JH656" s="50"/>
      <c r="JI656" s="50"/>
      <c r="JJ656" s="50"/>
      <c r="JK656" s="50"/>
      <c r="JL656" s="50"/>
      <c r="JM656" s="50"/>
      <c r="JN656" s="50"/>
      <c r="JO656" s="50"/>
      <c r="JP656" s="50"/>
      <c r="JQ656" s="50"/>
      <c r="JR656" s="50"/>
      <c r="JS656" s="50"/>
      <c r="JT656" s="50"/>
      <c r="JU656" s="50"/>
      <c r="JV656" s="50"/>
      <c r="JW656" s="50"/>
      <c r="JX656" s="50"/>
      <c r="JY656" s="50"/>
      <c r="JZ656" s="50"/>
      <c r="KA656" s="50"/>
      <c r="KB656" s="50"/>
      <c r="KC656" s="50"/>
      <c r="KD656" s="50"/>
      <c r="KE656" s="50"/>
      <c r="KF656" s="50"/>
      <c r="KG656" s="50"/>
      <c r="KH656" s="50"/>
      <c r="KI656" s="50"/>
      <c r="KJ656" s="50"/>
      <c r="KK656" s="50"/>
      <c r="KL656" s="50"/>
      <c r="KM656" s="50"/>
      <c r="KN656" s="50"/>
      <c r="KO656" s="50"/>
      <c r="KP656" s="50"/>
      <c r="KQ656" s="50"/>
      <c r="KR656" s="50"/>
      <c r="KS656" s="50"/>
      <c r="KT656" s="50"/>
      <c r="KU656" s="50"/>
      <c r="KV656" s="50"/>
      <c r="KW656" s="50"/>
      <c r="KX656" s="50"/>
      <c r="KY656" s="50"/>
      <c r="KZ656" s="50"/>
      <c r="LA656" s="50"/>
      <c r="LB656" s="50"/>
      <c r="LC656" s="50"/>
      <c r="LD656" s="50"/>
      <c r="LE656" s="50"/>
      <c r="LF656" s="50"/>
      <c r="LG656" s="50"/>
      <c r="LH656" s="50"/>
      <c r="LI656" s="50"/>
      <c r="LJ656" s="50"/>
      <c r="LK656" s="50"/>
      <c r="LL656" s="50"/>
      <c r="LM656" s="50"/>
      <c r="LN656" s="50"/>
      <c r="LO656" s="50"/>
      <c r="LP656" s="50"/>
      <c r="LQ656" s="50"/>
      <c r="LR656" s="50"/>
      <c r="LS656" s="50"/>
      <c r="LT656" s="50"/>
      <c r="LU656" s="50"/>
      <c r="LV656" s="50"/>
      <c r="LW656" s="50"/>
      <c r="LX656" s="50"/>
      <c r="LY656" s="50"/>
      <c r="LZ656" s="50"/>
      <c r="MA656" s="50"/>
      <c r="MB656" s="50"/>
      <c r="MC656" s="50"/>
      <c r="MD656" s="50"/>
      <c r="ME656" s="50"/>
      <c r="MF656" s="50"/>
      <c r="MG656" s="50"/>
      <c r="MH656" s="50"/>
      <c r="MI656" s="50"/>
      <c r="MJ656" s="50"/>
      <c r="MK656" s="50"/>
      <c r="ML656" s="50"/>
      <c r="MM656" s="50"/>
      <c r="MN656" s="50"/>
      <c r="MO656" s="50"/>
      <c r="MP656" s="50"/>
      <c r="MQ656" s="50"/>
      <c r="MR656" s="50"/>
      <c r="MS656" s="50"/>
      <c r="MT656" s="50"/>
      <c r="MU656" s="50"/>
      <c r="MV656" s="50"/>
      <c r="MW656" s="50"/>
      <c r="MX656" s="50"/>
      <c r="MY656" s="50"/>
      <c r="MZ656" s="50"/>
      <c r="NA656" s="50"/>
      <c r="NB656" s="50"/>
      <c r="NC656" s="50"/>
      <c r="ND656" s="50"/>
      <c r="NE656" s="50"/>
      <c r="NF656" s="50"/>
      <c r="NG656" s="50"/>
      <c r="NH656" s="50"/>
      <c r="NI656" s="50"/>
      <c r="NJ656" s="50"/>
      <c r="NK656" s="50"/>
      <c r="NL656" s="50"/>
      <c r="NM656" s="50"/>
      <c r="NN656" s="50"/>
      <c r="NO656" s="50"/>
      <c r="NP656" s="50"/>
      <c r="NQ656" s="50"/>
      <c r="NR656" s="50"/>
      <c r="NS656" s="50"/>
      <c r="NT656" s="50"/>
      <c r="NU656" s="50"/>
      <c r="NV656" s="50"/>
      <c r="NW656" s="50"/>
      <c r="NX656" s="50"/>
      <c r="NY656" s="50"/>
      <c r="NZ656" s="50"/>
      <c r="OA656" s="50"/>
      <c r="OB656" s="50"/>
      <c r="OC656" s="50"/>
      <c r="OD656" s="50"/>
      <c r="OE656" s="50"/>
      <c r="OF656" s="50"/>
      <c r="OG656" s="50"/>
      <c r="OH656" s="50"/>
      <c r="OI656" s="50"/>
      <c r="OJ656" s="50"/>
      <c r="OK656" s="50"/>
      <c r="OL656" s="50"/>
      <c r="OM656" s="50"/>
      <c r="ON656" s="50"/>
      <c r="OO656" s="50"/>
      <c r="OP656" s="50"/>
      <c r="OQ656" s="50"/>
      <c r="OR656" s="50"/>
      <c r="OS656" s="50"/>
      <c r="OT656" s="50"/>
      <c r="OU656" s="50"/>
      <c r="OV656" s="50"/>
      <c r="OW656" s="50"/>
      <c r="OX656" s="50"/>
      <c r="OY656" s="50"/>
      <c r="OZ656" s="50"/>
      <c r="PA656" s="50"/>
      <c r="PB656" s="50"/>
      <c r="PC656" s="50"/>
      <c r="PD656" s="50"/>
      <c r="PE656" s="50"/>
      <c r="PF656" s="50"/>
      <c r="PG656" s="50"/>
      <c r="PH656" s="50"/>
      <c r="PI656" s="50"/>
      <c r="PJ656" s="50"/>
      <c r="PK656" s="50"/>
      <c r="PL656" s="50"/>
      <c r="PM656" s="50"/>
      <c r="PN656" s="50"/>
      <c r="PO656" s="50"/>
      <c r="PP656" s="50"/>
      <c r="PQ656" s="50"/>
      <c r="PR656" s="50"/>
      <c r="PS656" s="50"/>
      <c r="PT656" s="50"/>
      <c r="PU656" s="50"/>
      <c r="PV656" s="50"/>
      <c r="PW656" s="50"/>
      <c r="PX656" s="50"/>
      <c r="PY656" s="50"/>
      <c r="PZ656" s="50"/>
      <c r="QA656" s="50"/>
      <c r="QB656" s="50"/>
      <c r="QC656" s="50"/>
      <c r="QD656" s="50"/>
      <c r="QE656" s="50"/>
      <c r="QF656" s="50"/>
      <c r="QG656" s="50"/>
      <c r="QH656" s="50"/>
      <c r="QI656" s="50"/>
      <c r="QJ656" s="50"/>
      <c r="QK656" s="50"/>
      <c r="QL656" s="50"/>
      <c r="QM656" s="50"/>
      <c r="QN656" s="50"/>
      <c r="QO656" s="50"/>
      <c r="QP656" s="50"/>
      <c r="QQ656" s="50"/>
      <c r="QR656" s="50"/>
      <c r="QS656" s="50"/>
      <c r="QT656" s="50"/>
      <c r="QU656" s="50"/>
      <c r="QV656" s="50"/>
      <c r="QW656" s="50"/>
      <c r="QX656" s="50"/>
      <c r="QY656" s="50"/>
      <c r="QZ656" s="50"/>
      <c r="RA656" s="50"/>
      <c r="RB656" s="50"/>
      <c r="RC656" s="50"/>
      <c r="RD656" s="50"/>
      <c r="RE656" s="50"/>
      <c r="RF656" s="50"/>
      <c r="RG656" s="50"/>
      <c r="RH656" s="50"/>
      <c r="RI656" s="50"/>
      <c r="RJ656" s="50"/>
      <c r="RK656" s="50"/>
      <c r="RL656" s="50"/>
      <c r="RM656" s="50"/>
      <c r="RN656" s="50"/>
      <c r="RO656" s="50"/>
      <c r="RP656" s="50"/>
      <c r="RQ656" s="50"/>
      <c r="RR656" s="50"/>
      <c r="RS656" s="50"/>
      <c r="RT656" s="50"/>
      <c r="RU656" s="50"/>
      <c r="RV656" s="50"/>
      <c r="RW656" s="50"/>
      <c r="RX656" s="50"/>
      <c r="RY656" s="50"/>
      <c r="RZ656" s="50"/>
      <c r="SA656" s="50"/>
      <c r="SB656" s="50"/>
      <c r="SC656" s="50"/>
      <c r="SD656" s="50"/>
      <c r="SE656" s="50"/>
      <c r="SF656" s="50"/>
      <c r="SG656" s="50"/>
      <c r="SH656" s="50"/>
      <c r="SI656" s="50"/>
      <c r="SJ656" s="50"/>
      <c r="SK656" s="50"/>
      <c r="SL656" s="50"/>
      <c r="SM656" s="50"/>
      <c r="SN656" s="50"/>
      <c r="SO656" s="50"/>
      <c r="SP656" s="50"/>
      <c r="SQ656" s="50"/>
      <c r="SR656" s="50"/>
      <c r="SS656" s="50"/>
      <c r="ST656" s="50"/>
      <c r="SU656" s="50"/>
      <c r="SV656" s="50"/>
      <c r="SW656" s="50"/>
      <c r="SX656" s="50"/>
      <c r="SY656" s="50"/>
      <c r="SZ656" s="50"/>
      <c r="TA656" s="50"/>
      <c r="TB656" s="50"/>
      <c r="TC656" s="50"/>
      <c r="TD656" s="50"/>
      <c r="TE656" s="50"/>
      <c r="TF656" s="50"/>
      <c r="TG656" s="50"/>
      <c r="TH656" s="50"/>
      <c r="TI656" s="50"/>
      <c r="TJ656" s="50"/>
      <c r="TK656" s="50"/>
      <c r="TL656" s="50"/>
      <c r="TM656" s="50"/>
      <c r="TN656" s="50"/>
      <c r="TO656" s="50"/>
      <c r="TP656" s="50"/>
      <c r="TQ656" s="50"/>
      <c r="TR656" s="50"/>
      <c r="TS656" s="50"/>
      <c r="TT656" s="50"/>
      <c r="TU656" s="50"/>
      <c r="TV656" s="50"/>
      <c r="TW656" s="50"/>
      <c r="TX656" s="50"/>
      <c r="TY656" s="50"/>
      <c r="TZ656" s="50"/>
      <c r="UA656" s="50"/>
      <c r="UB656" s="50"/>
      <c r="UC656" s="50"/>
      <c r="UD656" s="50"/>
      <c r="UE656" s="50"/>
      <c r="UF656" s="50"/>
      <c r="UG656" s="50"/>
      <c r="UH656" s="50"/>
      <c r="UI656" s="50"/>
      <c r="UJ656" s="50"/>
      <c r="UK656" s="50"/>
      <c r="UL656" s="50"/>
      <c r="UM656" s="50"/>
      <c r="UN656" s="50"/>
      <c r="UO656" s="50"/>
      <c r="UP656" s="50"/>
      <c r="UQ656" s="50"/>
      <c r="UR656" s="50"/>
      <c r="US656" s="50"/>
      <c r="UT656" s="50"/>
      <c r="UU656" s="50"/>
      <c r="UV656" s="50"/>
      <c r="UW656" s="50"/>
      <c r="UX656" s="50"/>
      <c r="UY656" s="50"/>
      <c r="UZ656" s="50"/>
      <c r="VA656" s="50"/>
      <c r="VB656" s="50"/>
      <c r="VC656" s="50"/>
      <c r="VD656" s="50"/>
      <c r="VE656" s="50"/>
      <c r="VF656" s="50"/>
      <c r="VG656" s="50"/>
      <c r="VH656" s="50"/>
      <c r="VI656" s="50"/>
      <c r="VJ656" s="50"/>
      <c r="VK656" s="50"/>
      <c r="VL656" s="50"/>
      <c r="VM656" s="50"/>
      <c r="VN656" s="50"/>
      <c r="VO656" s="50"/>
      <c r="VP656" s="50"/>
      <c r="VQ656" s="50"/>
      <c r="VR656" s="50"/>
      <c r="VS656" s="50"/>
      <c r="VT656" s="50"/>
      <c r="VU656" s="50"/>
      <c r="VV656" s="50"/>
      <c r="VW656" s="50"/>
      <c r="VX656" s="50"/>
      <c r="VY656" s="50"/>
      <c r="VZ656" s="50"/>
      <c r="WA656" s="50"/>
      <c r="WB656" s="50"/>
      <c r="WC656" s="50"/>
      <c r="WD656" s="50"/>
      <c r="WE656" s="50"/>
      <c r="WF656" s="50"/>
      <c r="WG656" s="50"/>
      <c r="WH656" s="50"/>
      <c r="WI656" s="50"/>
      <c r="WJ656" s="50"/>
      <c r="WK656" s="50"/>
      <c r="WL656" s="50"/>
      <c r="WM656" s="50"/>
      <c r="WN656" s="50"/>
      <c r="WO656" s="50"/>
      <c r="WP656" s="50"/>
      <c r="WQ656" s="50"/>
      <c r="WR656" s="50"/>
      <c r="WS656" s="50"/>
      <c r="WT656" s="50"/>
      <c r="WU656" s="50"/>
      <c r="WV656" s="50"/>
      <c r="WW656" s="50"/>
      <c r="WX656" s="50"/>
      <c r="WY656" s="50"/>
      <c r="WZ656" s="50"/>
      <c r="XA656" s="50"/>
      <c r="XB656" s="50"/>
      <c r="XC656" s="50"/>
      <c r="XD656" s="50"/>
      <c r="XE656" s="50"/>
      <c r="XF656" s="50"/>
      <c r="XG656" s="50"/>
      <c r="XH656" s="50"/>
      <c r="XI656" s="50"/>
      <c r="XJ656" s="50"/>
      <c r="XK656" s="50"/>
      <c r="XL656" s="50"/>
      <c r="XM656" s="50"/>
      <c r="XN656" s="50"/>
      <c r="XO656" s="50"/>
      <c r="XP656" s="50"/>
      <c r="XQ656" s="50"/>
      <c r="XR656" s="50"/>
      <c r="XS656" s="50"/>
      <c r="XT656" s="50"/>
      <c r="XU656" s="50"/>
      <c r="XV656" s="50"/>
      <c r="XW656" s="50"/>
      <c r="XX656" s="50"/>
      <c r="XY656" s="50"/>
      <c r="XZ656" s="50"/>
      <c r="YA656" s="50"/>
      <c r="YB656" s="50"/>
      <c r="YC656" s="50"/>
      <c r="YD656" s="50"/>
      <c r="YE656" s="50"/>
      <c r="YF656" s="50"/>
      <c r="YG656" s="50"/>
      <c r="YH656" s="50"/>
      <c r="YI656" s="50"/>
      <c r="YJ656" s="50"/>
      <c r="YK656" s="50"/>
      <c r="YL656" s="50"/>
      <c r="YM656" s="50"/>
      <c r="YN656" s="50"/>
      <c r="YO656" s="50"/>
      <c r="YP656" s="50"/>
      <c r="YQ656" s="50"/>
      <c r="YR656" s="50"/>
      <c r="YS656" s="50"/>
      <c r="YT656" s="50"/>
      <c r="YU656" s="50"/>
      <c r="YV656" s="50"/>
      <c r="YW656" s="50"/>
      <c r="YX656" s="50"/>
      <c r="YY656" s="50"/>
      <c r="YZ656" s="50"/>
      <c r="ZA656" s="50"/>
      <c r="ZB656" s="50"/>
      <c r="ZC656" s="50"/>
      <c r="ZD656" s="50"/>
      <c r="ZE656" s="50"/>
      <c r="ZF656" s="50"/>
      <c r="ZG656" s="50"/>
      <c r="ZH656" s="50"/>
      <c r="ZI656" s="50"/>
      <c r="ZJ656" s="50"/>
      <c r="ZK656" s="50"/>
      <c r="ZL656" s="50"/>
      <c r="ZM656" s="50"/>
      <c r="ZN656" s="50"/>
      <c r="ZO656" s="50"/>
      <c r="ZP656" s="50"/>
      <c r="ZQ656" s="50"/>
      <c r="ZR656" s="50"/>
      <c r="ZS656" s="50"/>
      <c r="ZT656" s="50"/>
      <c r="ZU656" s="50"/>
      <c r="ZV656" s="50"/>
      <c r="ZW656" s="50"/>
      <c r="ZX656" s="50"/>
      <c r="ZY656" s="50"/>
      <c r="ZZ656" s="50"/>
      <c r="AAA656" s="50"/>
      <c r="AAB656" s="50"/>
      <c r="AAC656" s="50"/>
      <c r="AAD656" s="50"/>
      <c r="AAE656" s="50"/>
      <c r="AAF656" s="50"/>
      <c r="AAG656" s="50"/>
      <c r="AAH656" s="50"/>
      <c r="AAI656" s="50"/>
      <c r="AAJ656" s="50"/>
      <c r="AAK656" s="50"/>
      <c r="AAL656" s="50"/>
      <c r="AAM656" s="50"/>
      <c r="AAN656" s="50"/>
      <c r="AAO656" s="50"/>
      <c r="AAP656" s="50"/>
      <c r="AAQ656" s="50"/>
      <c r="AAR656" s="50"/>
      <c r="AAS656" s="50"/>
      <c r="AAT656" s="50"/>
      <c r="AAU656" s="50"/>
      <c r="AAV656" s="50"/>
      <c r="AAW656" s="50"/>
      <c r="AAX656" s="50"/>
      <c r="AAY656" s="50"/>
      <c r="AAZ656" s="50"/>
      <c r="ABA656" s="50"/>
      <c r="ABB656" s="50"/>
      <c r="ABC656" s="50"/>
      <c r="ABD656" s="50"/>
      <c r="ABE656" s="50"/>
      <c r="ABF656" s="50"/>
      <c r="ABG656" s="50"/>
      <c r="ABH656" s="50"/>
      <c r="ABI656" s="50"/>
      <c r="ABJ656" s="50"/>
      <c r="ABK656" s="50"/>
      <c r="ABL656" s="50"/>
      <c r="ABM656" s="50"/>
      <c r="ABN656" s="50"/>
      <c r="ABO656" s="50"/>
      <c r="ABP656" s="50"/>
      <c r="ABQ656" s="50"/>
      <c r="ABR656" s="50"/>
      <c r="ABS656" s="50"/>
      <c r="ABT656" s="50"/>
      <c r="ABU656" s="50"/>
      <c r="ABV656" s="50"/>
      <c r="ABW656" s="50"/>
      <c r="ABX656" s="50"/>
      <c r="ABY656" s="50"/>
      <c r="ABZ656" s="50"/>
      <c r="ACA656" s="50"/>
      <c r="ACB656" s="50"/>
      <c r="ACC656" s="50"/>
      <c r="ACD656" s="50"/>
      <c r="ACE656" s="50"/>
      <c r="ACF656" s="50"/>
      <c r="ACG656" s="50"/>
      <c r="ACH656" s="50"/>
      <c r="ACI656" s="50"/>
      <c r="ACJ656" s="50"/>
      <c r="ACK656" s="50"/>
      <c r="ACL656" s="50"/>
      <c r="ACM656" s="50"/>
      <c r="ACN656" s="50"/>
      <c r="ACO656" s="50"/>
      <c r="ACP656" s="50"/>
      <c r="ACQ656" s="50"/>
      <c r="ACR656" s="50"/>
      <c r="ACS656" s="50"/>
      <c r="ACT656" s="50"/>
      <c r="ACU656" s="50"/>
      <c r="ACV656" s="50"/>
      <c r="ACW656" s="50"/>
      <c r="ACX656" s="50"/>
      <c r="ACY656" s="50"/>
      <c r="ACZ656" s="50"/>
      <c r="ADA656" s="50"/>
      <c r="ADB656" s="50"/>
      <c r="ADC656" s="50"/>
      <c r="ADD656" s="50"/>
      <c r="ADE656" s="50"/>
      <c r="ADF656" s="50"/>
      <c r="ADG656" s="50"/>
      <c r="ADH656" s="50"/>
      <c r="ADI656" s="50"/>
      <c r="ADJ656" s="50"/>
      <c r="ADK656" s="50"/>
      <c r="ADL656" s="50"/>
      <c r="ADM656" s="50"/>
      <c r="ADN656" s="50"/>
      <c r="ADO656" s="50"/>
      <c r="ADP656" s="50"/>
      <c r="ADQ656" s="50"/>
      <c r="ADR656" s="50"/>
      <c r="ADS656" s="50"/>
      <c r="ADT656" s="50"/>
      <c r="ADU656" s="50"/>
      <c r="ADV656" s="50"/>
      <c r="ADW656" s="50"/>
      <c r="ADX656" s="50"/>
      <c r="ADY656" s="50"/>
      <c r="ADZ656" s="50"/>
      <c r="AEA656" s="50"/>
      <c r="AEB656" s="50"/>
      <c r="AEC656" s="50"/>
      <c r="AED656" s="50"/>
      <c r="AEE656" s="50"/>
      <c r="AEF656" s="50"/>
      <c r="AEG656" s="50"/>
      <c r="AEH656" s="50"/>
      <c r="AEI656" s="50"/>
      <c r="AEJ656" s="50"/>
      <c r="AEK656" s="50"/>
      <c r="AEL656" s="50"/>
      <c r="AEM656" s="50"/>
      <c r="AEN656" s="50"/>
      <c r="AEO656" s="50"/>
      <c r="AEP656" s="50"/>
      <c r="AEQ656" s="50"/>
      <c r="AER656" s="50"/>
      <c r="AES656" s="50"/>
      <c r="AET656" s="50"/>
      <c r="AEU656" s="50"/>
      <c r="AEV656" s="50"/>
      <c r="AEW656" s="50"/>
      <c r="AEX656" s="50"/>
      <c r="AEY656" s="50"/>
      <c r="AEZ656" s="50"/>
      <c r="AFA656" s="50"/>
      <c r="AFB656" s="50"/>
      <c r="AFC656" s="50"/>
      <c r="AFD656" s="50"/>
      <c r="AFE656" s="50"/>
      <c r="AFF656" s="50"/>
      <c r="AFG656" s="50"/>
      <c r="AFH656" s="50"/>
      <c r="AFI656" s="50"/>
      <c r="AFJ656" s="50"/>
      <c r="AFK656" s="50"/>
      <c r="AFL656" s="50"/>
      <c r="AFM656" s="50"/>
      <c r="AFN656" s="50"/>
      <c r="AFO656" s="50"/>
      <c r="AFP656" s="50"/>
      <c r="AFQ656" s="50"/>
      <c r="AFR656" s="50"/>
      <c r="AFS656" s="50"/>
      <c r="AFT656" s="50"/>
      <c r="AFU656" s="50"/>
      <c r="AFV656" s="50"/>
      <c r="AFW656" s="50"/>
      <c r="AFX656" s="50"/>
      <c r="AFY656" s="50"/>
      <c r="AFZ656" s="50"/>
      <c r="AGA656" s="50"/>
      <c r="AGB656" s="50"/>
      <c r="AGC656" s="50"/>
      <c r="AGD656" s="50"/>
      <c r="AGE656" s="50"/>
      <c r="AGF656" s="50"/>
      <c r="AGG656" s="50"/>
      <c r="AGH656" s="50"/>
      <c r="AGI656" s="50"/>
      <c r="AGJ656" s="50"/>
      <c r="AGK656" s="50"/>
      <c r="AGL656" s="50"/>
      <c r="AGM656" s="50"/>
      <c r="AGN656" s="50"/>
      <c r="AGO656" s="50"/>
      <c r="AGP656" s="50"/>
      <c r="AGQ656" s="50"/>
      <c r="AGR656" s="50"/>
      <c r="AGS656" s="50"/>
      <c r="AGT656" s="50"/>
      <c r="AGU656" s="50"/>
      <c r="AGV656" s="50"/>
      <c r="AGW656" s="50"/>
      <c r="AGX656" s="50"/>
      <c r="AGY656" s="50"/>
      <c r="AGZ656" s="50"/>
      <c r="AHA656" s="50"/>
      <c r="AHB656" s="50"/>
      <c r="AHC656" s="50"/>
      <c r="AHD656" s="50"/>
      <c r="AHE656" s="50"/>
      <c r="AHF656" s="50"/>
      <c r="AHG656" s="50"/>
      <c r="AHH656" s="50"/>
      <c r="AHI656" s="50"/>
      <c r="AHJ656" s="50"/>
      <c r="AHK656" s="50"/>
      <c r="AHL656" s="50"/>
      <c r="AHM656" s="50"/>
      <c r="AHN656" s="50"/>
      <c r="AHO656" s="50"/>
      <c r="AHP656" s="50"/>
      <c r="AHQ656" s="50"/>
      <c r="AHR656" s="50"/>
      <c r="AHS656" s="50"/>
      <c r="AHT656" s="50"/>
      <c r="AHU656" s="50"/>
      <c r="AHV656" s="50"/>
      <c r="AHW656" s="50"/>
      <c r="AHX656" s="50"/>
      <c r="AHY656" s="50"/>
      <c r="AHZ656" s="50"/>
      <c r="AIA656" s="50"/>
      <c r="AIB656" s="50"/>
      <c r="AIC656" s="50"/>
      <c r="AID656" s="50"/>
      <c r="AIE656" s="50"/>
      <c r="AIF656" s="50"/>
      <c r="AIG656" s="50"/>
      <c r="AIH656" s="50"/>
      <c r="AII656" s="50"/>
      <c r="AIJ656" s="50"/>
      <c r="AIK656" s="50"/>
      <c r="AIL656" s="50"/>
      <c r="AIM656" s="50"/>
      <c r="AIN656" s="50"/>
      <c r="AIO656" s="50"/>
      <c r="AIP656" s="50"/>
      <c r="AIQ656" s="50"/>
      <c r="AIR656" s="50"/>
      <c r="AIS656" s="50"/>
      <c r="AIT656" s="50"/>
      <c r="AIU656" s="50"/>
      <c r="AIV656" s="50"/>
      <c r="AIW656" s="50"/>
      <c r="AIX656" s="50"/>
      <c r="AIY656" s="50"/>
      <c r="AIZ656" s="50"/>
      <c r="AJA656" s="50"/>
      <c r="AJB656" s="50"/>
      <c r="AJC656" s="50"/>
      <c r="AJD656" s="50"/>
      <c r="AJE656" s="50"/>
      <c r="AJF656" s="50"/>
      <c r="AJG656" s="50"/>
      <c r="AJH656" s="50"/>
      <c r="AJI656" s="50"/>
      <c r="AJJ656" s="50"/>
      <c r="AJK656" s="50"/>
      <c r="AJL656" s="50"/>
      <c r="AJM656" s="50"/>
      <c r="AJN656" s="50"/>
      <c r="AJO656" s="50"/>
      <c r="AJP656" s="50"/>
      <c r="AJQ656" s="50"/>
      <c r="AJR656" s="50"/>
      <c r="AJS656" s="50"/>
      <c r="AJT656" s="50"/>
      <c r="AJU656" s="50"/>
      <c r="AJV656" s="50"/>
      <c r="AJW656" s="50"/>
      <c r="AJX656" s="50"/>
      <c r="AJY656" s="50"/>
      <c r="AJZ656" s="50"/>
      <c r="AKA656" s="50"/>
      <c r="AKB656" s="50"/>
      <c r="AKC656" s="50"/>
      <c r="AKD656" s="50"/>
      <c r="AKE656" s="50"/>
      <c r="AKF656" s="50"/>
      <c r="AKG656" s="50"/>
      <c r="AKH656" s="50"/>
      <c r="AKI656" s="50"/>
      <c r="AKJ656" s="50"/>
      <c r="AKK656" s="50"/>
      <c r="AKL656" s="50"/>
      <c r="AKM656" s="50"/>
      <c r="AKN656" s="50"/>
      <c r="AKO656" s="50"/>
      <c r="AKP656" s="50"/>
      <c r="AKQ656" s="50"/>
      <c r="AKR656" s="50"/>
      <c r="AKS656" s="50"/>
      <c r="AKT656" s="50"/>
      <c r="AKU656" s="50"/>
      <c r="AKV656" s="50"/>
      <c r="AKW656" s="50"/>
      <c r="AKX656" s="50"/>
      <c r="AKY656" s="50"/>
      <c r="AKZ656" s="50"/>
      <c r="ALA656" s="50"/>
      <c r="ALB656" s="50"/>
      <c r="ALC656" s="50"/>
      <c r="ALD656" s="50"/>
      <c r="ALE656" s="50"/>
      <c r="ALF656" s="50"/>
      <c r="ALG656" s="50"/>
      <c r="ALH656" s="50"/>
      <c r="ALI656" s="50"/>
      <c r="ALJ656" s="50"/>
      <c r="ALK656" s="50"/>
      <c r="ALL656" s="50"/>
      <c r="ALM656" s="50"/>
      <c r="ALN656" s="50"/>
      <c r="ALO656" s="50"/>
      <c r="ALP656" s="50"/>
    </row>
  </sheetData>
  <mergeCells count="159">
    <mergeCell ref="H5:H7"/>
    <mergeCell ref="I6:J6"/>
    <mergeCell ref="K6:K7"/>
    <mergeCell ref="L6:M6"/>
    <mergeCell ref="N6:N7"/>
    <mergeCell ref="A2:N2"/>
    <mergeCell ref="A3:N3"/>
    <mergeCell ref="A4:N4"/>
    <mergeCell ref="A5:A7"/>
    <mergeCell ref="B5:B7"/>
    <mergeCell ref="C5:C7"/>
    <mergeCell ref="D5:D7"/>
    <mergeCell ref="E5:E7"/>
    <mergeCell ref="F5:F7"/>
    <mergeCell ref="G5:G7"/>
    <mergeCell ref="I5:K5"/>
    <mergeCell ref="L5:N5"/>
    <mergeCell ref="A632:N632"/>
    <mergeCell ref="C301:H301"/>
    <mergeCell ref="C302:H302"/>
    <mergeCell ref="C303:H303"/>
    <mergeCell ref="C304:H304"/>
    <mergeCell ref="C172:H172"/>
    <mergeCell ref="C191:H191"/>
    <mergeCell ref="C192:H192"/>
    <mergeCell ref="C212:H212"/>
    <mergeCell ref="C221:H221"/>
    <mergeCell ref="C222:H222"/>
    <mergeCell ref="C307:H307"/>
    <mergeCell ref="C316:H316"/>
    <mergeCell ref="C317:H317"/>
    <mergeCell ref="C318:H318"/>
    <mergeCell ref="C323:H323"/>
    <mergeCell ref="C324:H324"/>
    <mergeCell ref="A284:H284"/>
    <mergeCell ref="C285:H285"/>
    <mergeCell ref="C286:H286"/>
    <mergeCell ref="C287:H287"/>
    <mergeCell ref="C288:H288"/>
    <mergeCell ref="C299:H299"/>
    <mergeCell ref="C289:H289"/>
    <mergeCell ref="C225:H225"/>
    <mergeCell ref="C226:H226"/>
    <mergeCell ref="C12:H12"/>
    <mergeCell ref="C13:H13"/>
    <mergeCell ref="C14:H14"/>
    <mergeCell ref="C115:H115"/>
    <mergeCell ref="C162:H162"/>
    <mergeCell ref="C163:H163"/>
    <mergeCell ref="A8:H8"/>
    <mergeCell ref="C9:H9"/>
    <mergeCell ref="C10:H10"/>
    <mergeCell ref="C11:H11"/>
    <mergeCell ref="C358:H358"/>
    <mergeCell ref="C359:H359"/>
    <mergeCell ref="C377:H377"/>
    <mergeCell ref="C384:H384"/>
    <mergeCell ref="C385:H385"/>
    <mergeCell ref="C397:H397"/>
    <mergeCell ref="C329:H329"/>
    <mergeCell ref="C330:H330"/>
    <mergeCell ref="C331:H331"/>
    <mergeCell ref="C332:H332"/>
    <mergeCell ref="C333:H333"/>
    <mergeCell ref="C345:H345"/>
    <mergeCell ref="C434:H434"/>
    <mergeCell ref="C435:H435"/>
    <mergeCell ref="C448:H448"/>
    <mergeCell ref="C455:H455"/>
    <mergeCell ref="C456:H456"/>
    <mergeCell ref="C459:H459"/>
    <mergeCell ref="C404:H404"/>
    <mergeCell ref="C405:H405"/>
    <mergeCell ref="C412:H412"/>
    <mergeCell ref="C416:H416"/>
    <mergeCell ref="C417:H417"/>
    <mergeCell ref="C429:H429"/>
    <mergeCell ref="C486:H486"/>
    <mergeCell ref="C487:H487"/>
    <mergeCell ref="C498:H498"/>
    <mergeCell ref="C503:H503"/>
    <mergeCell ref="C504:H504"/>
    <mergeCell ref="C515:H515"/>
    <mergeCell ref="C462:H462"/>
    <mergeCell ref="C463:H463"/>
    <mergeCell ref="C466:H466"/>
    <mergeCell ref="C469:H469"/>
    <mergeCell ref="C470:H470"/>
    <mergeCell ref="C481:H481"/>
    <mergeCell ref="C634:D634"/>
    <mergeCell ref="E634:H634"/>
    <mergeCell ref="I634:N634"/>
    <mergeCell ref="C635:D635"/>
    <mergeCell ref="E635:H635"/>
    <mergeCell ref="I635:N635"/>
    <mergeCell ref="C624:H624"/>
    <mergeCell ref="C625:H625"/>
    <mergeCell ref="A1:N1"/>
    <mergeCell ref="C633:D633"/>
    <mergeCell ref="E633:H633"/>
    <mergeCell ref="I633:N633"/>
    <mergeCell ref="C585:H585"/>
    <mergeCell ref="C589:H589"/>
    <mergeCell ref="C606:H606"/>
    <mergeCell ref="C607:H607"/>
    <mergeCell ref="C614:H614"/>
    <mergeCell ref="C615:H615"/>
    <mergeCell ref="C520:H520"/>
    <mergeCell ref="C521:H521"/>
    <mergeCell ref="C532:H532"/>
    <mergeCell ref="C537:H537"/>
    <mergeCell ref="C564:H564"/>
    <mergeCell ref="C565:H565"/>
    <mergeCell ref="C638:D638"/>
    <mergeCell ref="E638:H638"/>
    <mergeCell ref="I638:N638"/>
    <mergeCell ref="C639:D639"/>
    <mergeCell ref="E639:H639"/>
    <mergeCell ref="I639:N639"/>
    <mergeCell ref="C636:D636"/>
    <mergeCell ref="E636:H636"/>
    <mergeCell ref="I636:N636"/>
    <mergeCell ref="C637:D637"/>
    <mergeCell ref="E637:H637"/>
    <mergeCell ref="I637:N637"/>
    <mergeCell ref="I642:N642"/>
    <mergeCell ref="C643:D643"/>
    <mergeCell ref="E643:H643"/>
    <mergeCell ref="I643:N643"/>
    <mergeCell ref="C640:D640"/>
    <mergeCell ref="E640:H640"/>
    <mergeCell ref="I640:N640"/>
    <mergeCell ref="C641:D641"/>
    <mergeCell ref="E641:H641"/>
    <mergeCell ref="I641:N641"/>
    <mergeCell ref="C650:D650"/>
    <mergeCell ref="E650:H650"/>
    <mergeCell ref="I650:N650"/>
    <mergeCell ref="A631:H631"/>
    <mergeCell ref="C648:D648"/>
    <mergeCell ref="E648:H648"/>
    <mergeCell ref="I648:N648"/>
    <mergeCell ref="C649:D649"/>
    <mergeCell ref="E649:H649"/>
    <mergeCell ref="I649:N649"/>
    <mergeCell ref="C646:D646"/>
    <mergeCell ref="E646:H646"/>
    <mergeCell ref="I646:N646"/>
    <mergeCell ref="C647:D647"/>
    <mergeCell ref="E647:H647"/>
    <mergeCell ref="I647:N647"/>
    <mergeCell ref="C644:D644"/>
    <mergeCell ref="E644:H644"/>
    <mergeCell ref="I644:N644"/>
    <mergeCell ref="C645:D645"/>
    <mergeCell ref="E645:H645"/>
    <mergeCell ref="I645:N645"/>
    <mergeCell ref="C642:D642"/>
    <mergeCell ref="E642:H6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Комиссарова Надежда Константиновна</dc:creator>
  <cp:lastModifiedBy>Комиссарова Надежда Константиновна</cp:lastModifiedBy>
  <dcterms:created xsi:type="dcterms:W3CDTF">2024-04-05T06:42:03Z</dcterms:created>
  <dcterms:modified xsi:type="dcterms:W3CDTF">2024-04-09T14:16:41Z</dcterms:modified>
</cp:coreProperties>
</file>