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Тарасова С.Н_В от 15.03.2024\!!Тендеры_2024\АТ_64027_Н.Новгород_СС_Савин парк_корп.3\2. ИТД\"/>
    </mc:Choice>
  </mc:AlternateContent>
  <xr:revisionPtr revIDLastSave="0" documentId="13_ncr:1_{94315A43-3560-416F-A2B9-784BF3422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КП" sheetId="1" r:id="rId1"/>
  </sheets>
  <definedNames>
    <definedName name="_xlnm._FilterDatabase" localSheetId="0" hidden="1">ТКП!$A$7:$L$573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9" i="1" l="1"/>
  <c r="J548" i="1"/>
  <c r="K547" i="1"/>
  <c r="K545" i="1"/>
  <c r="J543" i="1"/>
  <c r="G542" i="1" s="1"/>
  <c r="J542" i="1" s="1"/>
  <c r="K542" i="1"/>
  <c r="J541" i="1"/>
  <c r="G540" i="1" s="1"/>
  <c r="J540" i="1" s="1"/>
  <c r="K540" i="1"/>
  <c r="J539" i="1"/>
  <c r="G538" i="1" s="1"/>
  <c r="J538" i="1" s="1"/>
  <c r="K538" i="1"/>
  <c r="J537" i="1"/>
  <c r="G536" i="1" s="1"/>
  <c r="J536" i="1" s="1"/>
  <c r="K536" i="1"/>
  <c r="J535" i="1"/>
  <c r="J534" i="1"/>
  <c r="K533" i="1"/>
  <c r="J532" i="1"/>
  <c r="G531" i="1" s="1"/>
  <c r="J531" i="1" s="1"/>
  <c r="K531" i="1"/>
  <c r="J530" i="1"/>
  <c r="J529" i="1"/>
  <c r="K528" i="1"/>
  <c r="J527" i="1"/>
  <c r="G526" i="1" s="1"/>
  <c r="J526" i="1" s="1"/>
  <c r="K526" i="1"/>
  <c r="J525" i="1"/>
  <c r="G524" i="1" s="1"/>
  <c r="J524" i="1" s="1"/>
  <c r="K524" i="1"/>
  <c r="J523" i="1"/>
  <c r="G522" i="1" s="1"/>
  <c r="J522" i="1" s="1"/>
  <c r="K522" i="1"/>
  <c r="J521" i="1"/>
  <c r="J520" i="1"/>
  <c r="K519" i="1"/>
  <c r="J518" i="1"/>
  <c r="G517" i="1" s="1"/>
  <c r="J517" i="1" s="1"/>
  <c r="K517" i="1"/>
  <c r="J516" i="1"/>
  <c r="J515" i="1"/>
  <c r="G514" i="1" s="1"/>
  <c r="J514" i="1" s="1"/>
  <c r="K514" i="1"/>
  <c r="J513" i="1"/>
  <c r="G512" i="1" s="1"/>
  <c r="J512" i="1" s="1"/>
  <c r="K512" i="1"/>
  <c r="J511" i="1"/>
  <c r="G510" i="1" s="1"/>
  <c r="J510" i="1" s="1"/>
  <c r="K510" i="1"/>
  <c r="J509" i="1"/>
  <c r="J508" i="1"/>
  <c r="J507" i="1"/>
  <c r="K506" i="1"/>
  <c r="J505" i="1"/>
  <c r="J504" i="1"/>
  <c r="J503" i="1"/>
  <c r="K502" i="1"/>
  <c r="J501" i="1"/>
  <c r="G500" i="1" s="1"/>
  <c r="J500" i="1" s="1"/>
  <c r="K500" i="1"/>
  <c r="J498" i="1"/>
  <c r="G497" i="1" s="1"/>
  <c r="J497" i="1" s="1"/>
  <c r="K497" i="1"/>
  <c r="J496" i="1"/>
  <c r="G495" i="1" s="1"/>
  <c r="J495" i="1" s="1"/>
  <c r="K495" i="1"/>
  <c r="J494" i="1"/>
  <c r="J493" i="1"/>
  <c r="K492" i="1"/>
  <c r="J491" i="1"/>
  <c r="G490" i="1" s="1"/>
  <c r="J490" i="1" s="1"/>
  <c r="K490" i="1"/>
  <c r="J489" i="1"/>
  <c r="G488" i="1" s="1"/>
  <c r="J488" i="1" s="1"/>
  <c r="K488" i="1"/>
  <c r="J487" i="1"/>
  <c r="J486" i="1"/>
  <c r="G485" i="1" s="1"/>
  <c r="J485" i="1" s="1"/>
  <c r="K485" i="1"/>
  <c r="J484" i="1"/>
  <c r="J483" i="1"/>
  <c r="G482" i="1" s="1"/>
  <c r="J482" i="1" s="1"/>
  <c r="K482" i="1"/>
  <c r="K479" i="1"/>
  <c r="J477" i="1"/>
  <c r="G476" i="1" s="1"/>
  <c r="J476" i="1" s="1"/>
  <c r="K476" i="1"/>
  <c r="J475" i="1"/>
  <c r="G474" i="1" s="1"/>
  <c r="J474" i="1" s="1"/>
  <c r="K474" i="1"/>
  <c r="J473" i="1"/>
  <c r="G472" i="1" s="1"/>
  <c r="J472" i="1" s="1"/>
  <c r="K472" i="1"/>
  <c r="J471" i="1"/>
  <c r="J470" i="1"/>
  <c r="K469" i="1"/>
  <c r="J468" i="1"/>
  <c r="G467" i="1" s="1"/>
  <c r="J467" i="1" s="1"/>
  <c r="K467" i="1"/>
  <c r="J466" i="1"/>
  <c r="G465" i="1" s="1"/>
  <c r="J465" i="1" s="1"/>
  <c r="K465" i="1"/>
  <c r="J464" i="1"/>
  <c r="J463" i="1"/>
  <c r="K462" i="1"/>
  <c r="J461" i="1"/>
  <c r="J460" i="1"/>
  <c r="G459" i="1" s="1"/>
  <c r="J459" i="1" s="1"/>
  <c r="K459" i="1"/>
  <c r="J458" i="1"/>
  <c r="J457" i="1"/>
  <c r="G456" i="1" s="1"/>
  <c r="J456" i="1" s="1"/>
  <c r="K456" i="1"/>
  <c r="J455" i="1"/>
  <c r="G454" i="1" s="1"/>
  <c r="J454" i="1" s="1"/>
  <c r="K454" i="1"/>
  <c r="J453" i="1"/>
  <c r="G452" i="1" s="1"/>
  <c r="J452" i="1" s="1"/>
  <c r="K452" i="1"/>
  <c r="J451" i="1"/>
  <c r="G450" i="1" s="1"/>
  <c r="J450" i="1" s="1"/>
  <c r="K450" i="1"/>
  <c r="J449" i="1"/>
  <c r="G448" i="1" s="1"/>
  <c r="J448" i="1" s="1"/>
  <c r="K448" i="1"/>
  <c r="J447" i="1"/>
  <c r="G446" i="1" s="1"/>
  <c r="J446" i="1" s="1"/>
  <c r="K446" i="1"/>
  <c r="J445" i="1"/>
  <c r="G444" i="1" s="1"/>
  <c r="J444" i="1" s="1"/>
  <c r="K444" i="1"/>
  <c r="J443" i="1"/>
  <c r="G442" i="1" s="1"/>
  <c r="J442" i="1" s="1"/>
  <c r="K442" i="1"/>
  <c r="J441" i="1"/>
  <c r="G440" i="1" s="1"/>
  <c r="J440" i="1" s="1"/>
  <c r="K440" i="1"/>
  <c r="J439" i="1"/>
  <c r="G438" i="1" s="1"/>
  <c r="J438" i="1" s="1"/>
  <c r="K438" i="1"/>
  <c r="J437" i="1"/>
  <c r="G436" i="1" s="1"/>
  <c r="J436" i="1" s="1"/>
  <c r="K436" i="1"/>
  <c r="J434" i="1"/>
  <c r="G433" i="1" s="1"/>
  <c r="J433" i="1" s="1"/>
  <c r="K433" i="1"/>
  <c r="J432" i="1"/>
  <c r="J431" i="1"/>
  <c r="K430" i="1"/>
  <c r="J429" i="1"/>
  <c r="J428" i="1"/>
  <c r="K427" i="1"/>
  <c r="J426" i="1"/>
  <c r="G425" i="1" s="1"/>
  <c r="J425" i="1" s="1"/>
  <c r="K425" i="1"/>
  <c r="J422" i="1"/>
  <c r="G421" i="1" s="1"/>
  <c r="J421" i="1" s="1"/>
  <c r="K421" i="1"/>
  <c r="J419" i="1"/>
  <c r="G418" i="1" s="1"/>
  <c r="J418" i="1" s="1"/>
  <c r="K418" i="1"/>
  <c r="J417" i="1"/>
  <c r="G416" i="1" s="1"/>
  <c r="J416" i="1" s="1"/>
  <c r="K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K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K378" i="1"/>
  <c r="J375" i="1"/>
  <c r="G374" i="1" s="1"/>
  <c r="J374" i="1" s="1"/>
  <c r="K374" i="1"/>
  <c r="K372" i="1"/>
  <c r="J370" i="1"/>
  <c r="J369" i="1"/>
  <c r="J368" i="1"/>
  <c r="G367" i="1" s="1"/>
  <c r="J367" i="1" s="1"/>
  <c r="K367" i="1"/>
  <c r="J366" i="1"/>
  <c r="G365" i="1" s="1"/>
  <c r="J365" i="1" s="1"/>
  <c r="K365" i="1"/>
  <c r="J364" i="1"/>
  <c r="G363" i="1" s="1"/>
  <c r="J363" i="1" s="1"/>
  <c r="K363" i="1"/>
  <c r="J362" i="1"/>
  <c r="J361" i="1"/>
  <c r="J360" i="1"/>
  <c r="J359" i="1"/>
  <c r="K358" i="1"/>
  <c r="J357" i="1"/>
  <c r="G356" i="1" s="1"/>
  <c r="J356" i="1" s="1"/>
  <c r="K356" i="1"/>
  <c r="J355" i="1"/>
  <c r="G354" i="1" s="1"/>
  <c r="J354" i="1" s="1"/>
  <c r="K354" i="1"/>
  <c r="J353" i="1"/>
  <c r="J352" i="1"/>
  <c r="K351" i="1"/>
  <c r="J350" i="1"/>
  <c r="G349" i="1" s="1"/>
  <c r="J349" i="1" s="1"/>
  <c r="K349" i="1"/>
  <c r="J348" i="1"/>
  <c r="J347" i="1"/>
  <c r="K346" i="1"/>
  <c r="J345" i="1"/>
  <c r="J344" i="1"/>
  <c r="K343" i="1"/>
  <c r="J342" i="1"/>
  <c r="G341" i="1" s="1"/>
  <c r="J341" i="1" s="1"/>
  <c r="K341" i="1"/>
  <c r="J340" i="1"/>
  <c r="G339" i="1" s="1"/>
  <c r="J339" i="1" s="1"/>
  <c r="K339" i="1"/>
  <c r="J338" i="1"/>
  <c r="G337" i="1" s="1"/>
  <c r="J337" i="1" s="1"/>
  <c r="K337" i="1"/>
  <c r="J336" i="1"/>
  <c r="G335" i="1" s="1"/>
  <c r="J335" i="1" s="1"/>
  <c r="K335" i="1"/>
  <c r="J334" i="1"/>
  <c r="G333" i="1" s="1"/>
  <c r="J333" i="1" s="1"/>
  <c r="K333" i="1"/>
  <c r="J332" i="1"/>
  <c r="G331" i="1" s="1"/>
  <c r="J331" i="1" s="1"/>
  <c r="K331" i="1"/>
  <c r="J330" i="1"/>
  <c r="J329" i="1"/>
  <c r="J328" i="1"/>
  <c r="K327" i="1"/>
  <c r="J326" i="1"/>
  <c r="J325" i="1"/>
  <c r="J324" i="1"/>
  <c r="J323" i="1"/>
  <c r="K322" i="1"/>
  <c r="J321" i="1"/>
  <c r="J320" i="1"/>
  <c r="J319" i="1"/>
  <c r="J318" i="1"/>
  <c r="K317" i="1"/>
  <c r="J316" i="1"/>
  <c r="G315" i="1" s="1"/>
  <c r="J315" i="1" s="1"/>
  <c r="K315" i="1"/>
  <c r="J314" i="1"/>
  <c r="G313" i="1" s="1"/>
  <c r="J313" i="1" s="1"/>
  <c r="K313" i="1"/>
  <c r="J312" i="1"/>
  <c r="G311" i="1" s="1"/>
  <c r="J311" i="1" s="1"/>
  <c r="K311" i="1"/>
  <c r="J310" i="1"/>
  <c r="G309" i="1" s="1"/>
  <c r="J309" i="1" s="1"/>
  <c r="K309" i="1"/>
  <c r="J307" i="1"/>
  <c r="G306" i="1" s="1"/>
  <c r="J306" i="1" s="1"/>
  <c r="K306" i="1"/>
  <c r="J305" i="1"/>
  <c r="J304" i="1"/>
  <c r="J303" i="1"/>
  <c r="J302" i="1"/>
  <c r="K301" i="1"/>
  <c r="J300" i="1"/>
  <c r="G299" i="1" s="1"/>
  <c r="J299" i="1" s="1"/>
  <c r="K299" i="1"/>
  <c r="J298" i="1"/>
  <c r="G297" i="1" s="1"/>
  <c r="J297" i="1" s="1"/>
  <c r="K297" i="1"/>
  <c r="J296" i="1"/>
  <c r="G295" i="1" s="1"/>
  <c r="J295" i="1" s="1"/>
  <c r="K295" i="1"/>
  <c r="J294" i="1"/>
  <c r="G293" i="1" s="1"/>
  <c r="J293" i="1" s="1"/>
  <c r="K293" i="1"/>
  <c r="J292" i="1"/>
  <c r="J291" i="1"/>
  <c r="K290" i="1"/>
  <c r="J289" i="1"/>
  <c r="J288" i="1"/>
  <c r="K287" i="1"/>
  <c r="J286" i="1"/>
  <c r="J285" i="1"/>
  <c r="K284" i="1"/>
  <c r="J283" i="1"/>
  <c r="G282" i="1" s="1"/>
  <c r="J282" i="1" s="1"/>
  <c r="K282" i="1"/>
  <c r="J281" i="1"/>
  <c r="G280" i="1" s="1"/>
  <c r="J280" i="1" s="1"/>
  <c r="K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K267" i="1"/>
  <c r="J266" i="1"/>
  <c r="G265" i="1" s="1"/>
  <c r="J265" i="1" s="1"/>
  <c r="K265" i="1"/>
  <c r="J264" i="1"/>
  <c r="G263" i="1" s="1"/>
  <c r="J263" i="1" s="1"/>
  <c r="K263" i="1"/>
  <c r="K260" i="1"/>
  <c r="K258" i="1"/>
  <c r="K256" i="1"/>
  <c r="K255" i="1"/>
  <c r="J253" i="1"/>
  <c r="G252" i="1" s="1"/>
  <c r="J252" i="1" s="1"/>
  <c r="K252" i="1"/>
  <c r="J251" i="1"/>
  <c r="G250" i="1" s="1"/>
  <c r="J250" i="1" s="1"/>
  <c r="K250" i="1"/>
  <c r="J249" i="1"/>
  <c r="G248" i="1" s="1"/>
  <c r="J248" i="1" s="1"/>
  <c r="K248" i="1"/>
  <c r="J247" i="1"/>
  <c r="G246" i="1" s="1"/>
  <c r="J246" i="1" s="1"/>
  <c r="K246" i="1"/>
  <c r="J245" i="1"/>
  <c r="J244" i="1"/>
  <c r="K243" i="1"/>
  <c r="J242" i="1"/>
  <c r="G241" i="1" s="1"/>
  <c r="J241" i="1" s="1"/>
  <c r="K241" i="1"/>
  <c r="J240" i="1"/>
  <c r="J239" i="1"/>
  <c r="G238" i="1" s="1"/>
  <c r="J238" i="1" s="1"/>
  <c r="K238" i="1"/>
  <c r="J237" i="1"/>
  <c r="J236" i="1"/>
  <c r="J235" i="1"/>
  <c r="J234" i="1"/>
  <c r="K233" i="1"/>
  <c r="J232" i="1"/>
  <c r="J231" i="1"/>
  <c r="G230" i="1" s="1"/>
  <c r="J230" i="1" s="1"/>
  <c r="K230" i="1"/>
  <c r="J229" i="1"/>
  <c r="G227" i="1" s="1"/>
  <c r="J227" i="1" s="1"/>
  <c r="J228" i="1"/>
  <c r="K227" i="1"/>
  <c r="J226" i="1"/>
  <c r="J225" i="1"/>
  <c r="J224" i="1"/>
  <c r="J223" i="1"/>
  <c r="G222" i="1" s="1"/>
  <c r="J222" i="1" s="1"/>
  <c r="K222" i="1"/>
  <c r="J221" i="1"/>
  <c r="G220" i="1" s="1"/>
  <c r="J220" i="1" s="1"/>
  <c r="K220" i="1"/>
  <c r="J219" i="1"/>
  <c r="G218" i="1" s="1"/>
  <c r="J218" i="1" s="1"/>
  <c r="K218" i="1"/>
  <c r="J217" i="1"/>
  <c r="G216" i="1" s="1"/>
  <c r="J216" i="1" s="1"/>
  <c r="K216" i="1"/>
  <c r="J215" i="1"/>
  <c r="G214" i="1" s="1"/>
  <c r="J214" i="1" s="1"/>
  <c r="K214" i="1"/>
  <c r="J213" i="1"/>
  <c r="J212" i="1"/>
  <c r="J211" i="1"/>
  <c r="K210" i="1"/>
  <c r="J209" i="1"/>
  <c r="G208" i="1" s="1"/>
  <c r="J208" i="1" s="1"/>
  <c r="K208" i="1"/>
  <c r="J207" i="1"/>
  <c r="G206" i="1" s="1"/>
  <c r="J206" i="1" s="1"/>
  <c r="K206" i="1"/>
  <c r="J204" i="1"/>
  <c r="J203" i="1"/>
  <c r="K202" i="1"/>
  <c r="J201" i="1"/>
  <c r="K200" i="1"/>
  <c r="G200" i="1"/>
  <c r="J200" i="1" s="1"/>
  <c r="J199" i="1"/>
  <c r="J198" i="1"/>
  <c r="K197" i="1"/>
  <c r="J196" i="1"/>
  <c r="J195" i="1"/>
  <c r="J194" i="1"/>
  <c r="K193" i="1"/>
  <c r="J192" i="1"/>
  <c r="G191" i="1" s="1"/>
  <c r="J191" i="1" s="1"/>
  <c r="K191" i="1"/>
  <c r="J190" i="1"/>
  <c r="G189" i="1" s="1"/>
  <c r="J189" i="1" s="1"/>
  <c r="K189" i="1"/>
  <c r="J188" i="1"/>
  <c r="J187" i="1"/>
  <c r="J186" i="1"/>
  <c r="K185" i="1"/>
  <c r="J184" i="1"/>
  <c r="G183" i="1" s="1"/>
  <c r="J183" i="1" s="1"/>
  <c r="K183" i="1"/>
  <c r="K181" i="1"/>
  <c r="J180" i="1"/>
  <c r="J179" i="1"/>
  <c r="J178" i="1"/>
  <c r="J177" i="1"/>
  <c r="K176" i="1"/>
  <c r="J173" i="1"/>
  <c r="G172" i="1" s="1"/>
  <c r="J172" i="1" s="1"/>
  <c r="K172" i="1"/>
  <c r="K170" i="1"/>
  <c r="J168" i="1"/>
  <c r="G167" i="1" s="1"/>
  <c r="J167" i="1" s="1"/>
  <c r="K167" i="1"/>
  <c r="J166" i="1"/>
  <c r="G165" i="1" s="1"/>
  <c r="J165" i="1" s="1"/>
  <c r="K165" i="1"/>
  <c r="J164" i="1"/>
  <c r="J163" i="1"/>
  <c r="K162" i="1"/>
  <c r="J161" i="1"/>
  <c r="G160" i="1" s="1"/>
  <c r="J160" i="1" s="1"/>
  <c r="K160" i="1"/>
  <c r="J159" i="1"/>
  <c r="G158" i="1" s="1"/>
  <c r="J158" i="1" s="1"/>
  <c r="K158" i="1"/>
  <c r="J157" i="1"/>
  <c r="G156" i="1" s="1"/>
  <c r="J156" i="1" s="1"/>
  <c r="K156" i="1"/>
  <c r="J155" i="1"/>
  <c r="G154" i="1" s="1"/>
  <c r="J154" i="1" s="1"/>
  <c r="K154" i="1"/>
  <c r="J153" i="1"/>
  <c r="G152" i="1" s="1"/>
  <c r="J152" i="1" s="1"/>
  <c r="K152" i="1"/>
  <c r="J151" i="1"/>
  <c r="G150" i="1" s="1"/>
  <c r="J150" i="1" s="1"/>
  <c r="K150" i="1"/>
  <c r="J149" i="1"/>
  <c r="J148" i="1"/>
  <c r="G147" i="1" s="1"/>
  <c r="J147" i="1" s="1"/>
  <c r="K147" i="1"/>
  <c r="J146" i="1"/>
  <c r="G145" i="1" s="1"/>
  <c r="J145" i="1" s="1"/>
  <c r="K145" i="1"/>
  <c r="J144" i="1"/>
  <c r="J143" i="1"/>
  <c r="K142" i="1"/>
  <c r="J141" i="1"/>
  <c r="J140" i="1"/>
  <c r="G139" i="1" s="1"/>
  <c r="J139" i="1" s="1"/>
  <c r="K139" i="1"/>
  <c r="J138" i="1"/>
  <c r="G137" i="1" s="1"/>
  <c r="J137" i="1" s="1"/>
  <c r="K137" i="1"/>
  <c r="J135" i="1"/>
  <c r="G134" i="1" s="1"/>
  <c r="J134" i="1" s="1"/>
  <c r="K134" i="1"/>
  <c r="J133" i="1"/>
  <c r="J132" i="1"/>
  <c r="K131" i="1"/>
  <c r="J130" i="1"/>
  <c r="G129" i="1" s="1"/>
  <c r="J129" i="1" s="1"/>
  <c r="K129" i="1"/>
  <c r="J128" i="1"/>
  <c r="J127" i="1"/>
  <c r="K126" i="1"/>
  <c r="J125" i="1"/>
  <c r="G124" i="1" s="1"/>
  <c r="J124" i="1" s="1"/>
  <c r="K124" i="1"/>
  <c r="J123" i="1"/>
  <c r="G122" i="1" s="1"/>
  <c r="J122" i="1" s="1"/>
  <c r="K122" i="1"/>
  <c r="J121" i="1"/>
  <c r="G120" i="1" s="1"/>
  <c r="J120" i="1" s="1"/>
  <c r="K120" i="1"/>
  <c r="J119" i="1"/>
  <c r="J118" i="1"/>
  <c r="J117" i="1"/>
  <c r="K116" i="1"/>
  <c r="J115" i="1"/>
  <c r="J114" i="1"/>
  <c r="K113" i="1"/>
  <c r="J112" i="1"/>
  <c r="G111" i="1" s="1"/>
  <c r="J111" i="1" s="1"/>
  <c r="K111" i="1"/>
  <c r="J108" i="1"/>
  <c r="G107" i="1" s="1"/>
  <c r="J107" i="1" s="1"/>
  <c r="K107" i="1"/>
  <c r="J105" i="1"/>
  <c r="G104" i="1" s="1"/>
  <c r="J104" i="1" s="1"/>
  <c r="K104" i="1"/>
  <c r="J103" i="1"/>
  <c r="J102" i="1"/>
  <c r="K101" i="1"/>
  <c r="J100" i="1"/>
  <c r="G99" i="1" s="1"/>
  <c r="J99" i="1" s="1"/>
  <c r="K99" i="1"/>
  <c r="J98" i="1"/>
  <c r="J97" i="1"/>
  <c r="G96" i="1" s="1"/>
  <c r="J96" i="1" s="1"/>
  <c r="K96" i="1"/>
  <c r="J95" i="1"/>
  <c r="G94" i="1" s="1"/>
  <c r="J94" i="1" s="1"/>
  <c r="K94" i="1"/>
  <c r="J93" i="1"/>
  <c r="G92" i="1" s="1"/>
  <c r="J92" i="1" s="1"/>
  <c r="K92" i="1"/>
  <c r="J91" i="1"/>
  <c r="G90" i="1" s="1"/>
  <c r="J90" i="1" s="1"/>
  <c r="K90" i="1"/>
  <c r="J89" i="1"/>
  <c r="J88" i="1"/>
  <c r="K87" i="1"/>
  <c r="J86" i="1"/>
  <c r="G85" i="1" s="1"/>
  <c r="J85" i="1" s="1"/>
  <c r="K85" i="1"/>
  <c r="J84" i="1"/>
  <c r="J83" i="1"/>
  <c r="K82" i="1"/>
  <c r="J80" i="1"/>
  <c r="J79" i="1"/>
  <c r="K78" i="1"/>
  <c r="J77" i="1"/>
  <c r="J76" i="1"/>
  <c r="K75" i="1"/>
  <c r="J74" i="1"/>
  <c r="J73" i="1"/>
  <c r="K72" i="1"/>
  <c r="J71" i="1"/>
  <c r="G70" i="1" s="1"/>
  <c r="J70" i="1" s="1"/>
  <c r="K70" i="1"/>
  <c r="J69" i="1"/>
  <c r="J68" i="1"/>
  <c r="K67" i="1"/>
  <c r="J66" i="1"/>
  <c r="J65" i="1"/>
  <c r="J64" i="1"/>
  <c r="K63" i="1"/>
  <c r="J62" i="1"/>
  <c r="G61" i="1" s="1"/>
  <c r="J61" i="1" s="1"/>
  <c r="K61" i="1"/>
  <c r="J57" i="1"/>
  <c r="G56" i="1" s="1"/>
  <c r="J56" i="1" s="1"/>
  <c r="K56" i="1"/>
  <c r="K54" i="1"/>
  <c r="J52" i="1"/>
  <c r="G51" i="1" s="1"/>
  <c r="J51" i="1" s="1"/>
  <c r="K51" i="1"/>
  <c r="J50" i="1"/>
  <c r="G49" i="1" s="1"/>
  <c r="J49" i="1" s="1"/>
  <c r="K49" i="1"/>
  <c r="J48" i="1"/>
  <c r="G47" i="1" s="1"/>
  <c r="J47" i="1" s="1"/>
  <c r="K47" i="1"/>
  <c r="J46" i="1"/>
  <c r="J45" i="1"/>
  <c r="K44" i="1"/>
  <c r="J43" i="1"/>
  <c r="G42" i="1" s="1"/>
  <c r="J42" i="1" s="1"/>
  <c r="K42" i="1"/>
  <c r="J41" i="1"/>
  <c r="G40" i="1" s="1"/>
  <c r="J40" i="1" s="1"/>
  <c r="K40" i="1"/>
  <c r="J39" i="1"/>
  <c r="K38" i="1"/>
  <c r="G38" i="1"/>
  <c r="J38" i="1" s="1"/>
  <c r="J37" i="1"/>
  <c r="G36" i="1" s="1"/>
  <c r="J36" i="1" s="1"/>
  <c r="K36" i="1"/>
  <c r="J35" i="1"/>
  <c r="G34" i="1" s="1"/>
  <c r="J34" i="1" s="1"/>
  <c r="K34" i="1"/>
  <c r="J33" i="1"/>
  <c r="G32" i="1" s="1"/>
  <c r="J32" i="1" s="1"/>
  <c r="K32" i="1"/>
  <c r="J30" i="1"/>
  <c r="J29" i="1"/>
  <c r="K28" i="1"/>
  <c r="J27" i="1"/>
  <c r="G26" i="1" s="1"/>
  <c r="J26" i="1" s="1"/>
  <c r="K26" i="1"/>
  <c r="J25" i="1"/>
  <c r="J24" i="1"/>
  <c r="G23" i="1" s="1"/>
  <c r="J23" i="1" s="1"/>
  <c r="K23" i="1"/>
  <c r="J22" i="1"/>
  <c r="J21" i="1"/>
  <c r="J20" i="1"/>
  <c r="J19" i="1"/>
  <c r="K18" i="1"/>
  <c r="J17" i="1"/>
  <c r="J16" i="1"/>
  <c r="K15" i="1"/>
  <c r="G358" i="1" l="1"/>
  <c r="J358" i="1" s="1"/>
  <c r="G126" i="1"/>
  <c r="J126" i="1" s="1"/>
  <c r="G290" i="1"/>
  <c r="J290" i="1" s="1"/>
  <c r="G87" i="1"/>
  <c r="J87" i="1" s="1"/>
  <c r="G63" i="1"/>
  <c r="J63" i="1" s="1"/>
  <c r="G113" i="1"/>
  <c r="J113" i="1" s="1"/>
  <c r="G322" i="1"/>
  <c r="J322" i="1" s="1"/>
  <c r="G346" i="1"/>
  <c r="J346" i="1" s="1"/>
  <c r="G430" i="1"/>
  <c r="J430" i="1" s="1"/>
  <c r="G469" i="1"/>
  <c r="J469" i="1" s="1"/>
  <c r="G502" i="1"/>
  <c r="J502" i="1" s="1"/>
  <c r="G519" i="1"/>
  <c r="J519" i="1" s="1"/>
  <c r="G28" i="1"/>
  <c r="J28" i="1" s="1"/>
  <c r="G528" i="1"/>
  <c r="J528" i="1" s="1"/>
  <c r="G131" i="1"/>
  <c r="J131" i="1" s="1"/>
  <c r="G351" i="1"/>
  <c r="J351" i="1" s="1"/>
  <c r="G162" i="1"/>
  <c r="J162" i="1" s="1"/>
  <c r="G267" i="1"/>
  <c r="J267" i="1" s="1"/>
  <c r="G284" i="1"/>
  <c r="J284" i="1" s="1"/>
  <c r="G101" i="1"/>
  <c r="J101" i="1" s="1"/>
  <c r="G142" i="1"/>
  <c r="J142" i="1" s="1"/>
  <c r="G44" i="1"/>
  <c r="J44" i="1" s="1"/>
  <c r="G233" i="1"/>
  <c r="J233" i="1" s="1"/>
  <c r="G185" i="1"/>
  <c r="J185" i="1" s="1"/>
  <c r="G202" i="1"/>
  <c r="J202" i="1" s="1"/>
  <c r="G492" i="1"/>
  <c r="J492" i="1" s="1"/>
  <c r="G427" i="1"/>
  <c r="J427" i="1" s="1"/>
  <c r="G15" i="1"/>
  <c r="J15" i="1" s="1"/>
  <c r="G82" i="1"/>
  <c r="J82" i="1" s="1"/>
  <c r="G116" i="1"/>
  <c r="J116" i="1" s="1"/>
  <c r="G197" i="1"/>
  <c r="J197" i="1" s="1"/>
  <c r="G462" i="1"/>
  <c r="J462" i="1" s="1"/>
  <c r="G243" i="1"/>
  <c r="J243" i="1" s="1"/>
  <c r="G75" i="1"/>
  <c r="J75" i="1" s="1"/>
  <c r="G317" i="1"/>
  <c r="J317" i="1" s="1"/>
  <c r="G506" i="1"/>
  <c r="J506" i="1" s="1"/>
  <c r="G67" i="1"/>
  <c r="J67" i="1" s="1"/>
  <c r="G176" i="1"/>
  <c r="J176" i="1" s="1"/>
  <c r="G193" i="1"/>
  <c r="J193" i="1" s="1"/>
  <c r="G301" i="1"/>
  <c r="J301" i="1" s="1"/>
  <c r="G18" i="1"/>
  <c r="J18" i="1" s="1"/>
  <c r="G78" i="1"/>
  <c r="J78" i="1" s="1"/>
  <c r="G287" i="1"/>
  <c r="J287" i="1" s="1"/>
  <c r="G378" i="1"/>
  <c r="J378" i="1" s="1"/>
  <c r="G397" i="1"/>
  <c r="J397" i="1" s="1"/>
  <c r="G533" i="1"/>
  <c r="J533" i="1" s="1"/>
  <c r="G547" i="1"/>
  <c r="J547" i="1" s="1"/>
  <c r="G72" i="1"/>
  <c r="J72" i="1" s="1"/>
  <c r="G210" i="1"/>
  <c r="J210" i="1" s="1"/>
  <c r="G327" i="1"/>
  <c r="J327" i="1" s="1"/>
  <c r="G343" i="1"/>
  <c r="J343" i="1" s="1"/>
  <c r="G182" i="1"/>
  <c r="J182" i="1" s="1"/>
  <c r="G181" i="1" s="1"/>
  <c r="J181" i="1" s="1"/>
  <c r="G259" i="1" l="1"/>
  <c r="J259" i="1" s="1"/>
  <c r="G258" i="1" s="1"/>
  <c r="J258" i="1" s="1"/>
  <c r="K546" i="1"/>
  <c r="L545" i="1"/>
  <c r="L544" i="1" s="1"/>
  <c r="I545" i="1"/>
  <c r="J544" i="1"/>
  <c r="K478" i="1"/>
  <c r="I479" i="1"/>
  <c r="J478" i="1"/>
  <c r="I372" i="1"/>
  <c r="J371" i="1"/>
  <c r="I313" i="1"/>
  <c r="I311" i="1"/>
  <c r="L260" i="1"/>
  <c r="I260" i="1"/>
  <c r="L256" i="1"/>
  <c r="I256" i="1"/>
  <c r="I255" i="1"/>
  <c r="J254" i="1"/>
  <c r="I170" i="1"/>
  <c r="J169" i="1"/>
  <c r="I90" i="1"/>
  <c r="K55" i="1"/>
  <c r="L54" i="1"/>
  <c r="L53" i="1" s="1"/>
  <c r="I54" i="1"/>
  <c r="J53" i="1"/>
  <c r="K435" i="1" l="1"/>
  <c r="K262" i="1"/>
  <c r="K31" i="1"/>
  <c r="L469" i="1"/>
  <c r="I459" i="1"/>
  <c r="I248" i="1"/>
  <c r="L440" i="1"/>
  <c r="L367" i="1"/>
  <c r="L38" i="1"/>
  <c r="I38" i="1"/>
  <c r="L139" i="1"/>
  <c r="I87" i="1"/>
  <c r="I94" i="1"/>
  <c r="I444" i="1"/>
  <c r="I497" i="1"/>
  <c r="L42" i="1"/>
  <c r="I126" i="1"/>
  <c r="I172" i="1"/>
  <c r="L479" i="1"/>
  <c r="L478" i="1" s="1"/>
  <c r="I70" i="1"/>
  <c r="I346" i="1"/>
  <c r="L363" i="1"/>
  <c r="I317" i="1"/>
  <c r="I75" i="1"/>
  <c r="I72" i="1"/>
  <c r="I104" i="1"/>
  <c r="K171" i="1"/>
  <c r="I465" i="1"/>
  <c r="I222" i="1"/>
  <c r="I191" i="1"/>
  <c r="L241" i="1"/>
  <c r="L120" i="1"/>
  <c r="I120" i="1"/>
  <c r="J373" i="1"/>
  <c r="I129" i="1"/>
  <c r="I241" i="1"/>
  <c r="I101" i="1"/>
  <c r="I78" i="1"/>
  <c r="I374" i="1"/>
  <c r="I309" i="1"/>
  <c r="L309" i="1"/>
  <c r="I122" i="1"/>
  <c r="I315" i="1"/>
  <c r="I425" i="1"/>
  <c r="L313" i="1"/>
  <c r="I156" i="1"/>
  <c r="K14" i="1"/>
  <c r="I145" i="1"/>
  <c r="I363" i="1"/>
  <c r="I427" i="1"/>
  <c r="I113" i="1"/>
  <c r="K544" i="1"/>
  <c r="I137" i="1"/>
  <c r="K377" i="1"/>
  <c r="K110" i="1"/>
  <c r="L137" i="1"/>
  <c r="K254" i="1"/>
  <c r="I531" i="1"/>
  <c r="I28" i="1"/>
  <c r="K81" i="1"/>
  <c r="K136" i="1"/>
  <c r="K169" i="1"/>
  <c r="K373" i="1"/>
  <c r="K257" i="1"/>
  <c r="K420" i="1"/>
  <c r="K53" i="1"/>
  <c r="K371" i="1"/>
  <c r="L372" i="1"/>
  <c r="L371" i="1" s="1"/>
  <c r="L170" i="1"/>
  <c r="L169" i="1" s="1"/>
  <c r="L255" i="1"/>
  <c r="L254" i="1" s="1"/>
  <c r="I36" i="1"/>
  <c r="I32" i="1"/>
  <c r="I47" i="1"/>
  <c r="I40" i="1"/>
  <c r="I26" i="1"/>
  <c r="K205" i="1"/>
  <c r="K60" i="1"/>
  <c r="K106" i="1"/>
  <c r="I152" i="1"/>
  <c r="I160" i="1"/>
  <c r="I165" i="1"/>
  <c r="I216" i="1"/>
  <c r="L365" i="1"/>
  <c r="L145" i="1"/>
  <c r="I206" i="1"/>
  <c r="L282" i="1"/>
  <c r="L295" i="1"/>
  <c r="K175" i="1"/>
  <c r="L216" i="1"/>
  <c r="I265" i="1"/>
  <c r="I214" i="1"/>
  <c r="I218" i="1"/>
  <c r="K308" i="1"/>
  <c r="I295" i="1"/>
  <c r="I282" i="1"/>
  <c r="I349" i="1"/>
  <c r="I258" i="1"/>
  <c r="I293" i="1"/>
  <c r="I356" i="1"/>
  <c r="K424" i="1"/>
  <c r="I365" i="1"/>
  <c r="I448" i="1"/>
  <c r="K481" i="1"/>
  <c r="I495" i="1"/>
  <c r="L465" i="1"/>
  <c r="I500" i="1"/>
  <c r="I540" i="1"/>
  <c r="I522" i="1"/>
  <c r="I512" i="1"/>
  <c r="I517" i="1"/>
  <c r="K499" i="1"/>
  <c r="L436" i="1" l="1"/>
  <c r="I51" i="1"/>
  <c r="I533" i="1"/>
  <c r="I44" i="1"/>
  <c r="I469" i="1"/>
  <c r="L248" i="1"/>
  <c r="I440" i="1"/>
  <c r="I280" i="1"/>
  <c r="L444" i="1"/>
  <c r="I131" i="1"/>
  <c r="I335" i="1"/>
  <c r="I331" i="1"/>
  <c r="I519" i="1"/>
  <c r="L519" i="1"/>
  <c r="L280" i="1"/>
  <c r="L533" i="1"/>
  <c r="L15" i="1"/>
  <c r="L287" i="1"/>
  <c r="I287" i="1"/>
  <c r="I210" i="1"/>
  <c r="L317" i="1"/>
  <c r="I150" i="1"/>
  <c r="L191" i="1"/>
  <c r="L222" i="1"/>
  <c r="L297" i="1"/>
  <c r="I162" i="1"/>
  <c r="I15" i="1"/>
  <c r="L129" i="1"/>
  <c r="L104" i="1"/>
  <c r="I56" i="1"/>
  <c r="L56" i="1"/>
  <c r="L55" i="1" s="1"/>
  <c r="L34" i="1"/>
  <c r="L18" i="1"/>
  <c r="I18" i="1"/>
  <c r="L335" i="1"/>
  <c r="I367" i="1"/>
  <c r="L346" i="1"/>
  <c r="I354" i="1"/>
  <c r="I23" i="1"/>
  <c r="I436" i="1"/>
  <c r="I472" i="1"/>
  <c r="I454" i="1"/>
  <c r="I227" i="1"/>
  <c r="L331" i="1"/>
  <c r="I42" i="1"/>
  <c r="I252" i="1"/>
  <c r="L538" i="1"/>
  <c r="I528" i="1"/>
  <c r="I538" i="1"/>
  <c r="I343" i="1"/>
  <c r="I176" i="1"/>
  <c r="I124" i="1"/>
  <c r="L124" i="1"/>
  <c r="J171" i="1"/>
  <c r="I542" i="1"/>
  <c r="L343" i="1"/>
  <c r="L290" i="1"/>
  <c r="I290" i="1"/>
  <c r="L322" i="1"/>
  <c r="K423" i="1"/>
  <c r="L267" i="1"/>
  <c r="I284" i="1"/>
  <c r="I200" i="1"/>
  <c r="I524" i="1"/>
  <c r="L284" i="1"/>
  <c r="I116" i="1"/>
  <c r="I267" i="1"/>
  <c r="I34" i="1"/>
  <c r="I462" i="1"/>
  <c r="I297" i="1"/>
  <c r="I263" i="1"/>
  <c r="I322" i="1"/>
  <c r="L531" i="1"/>
  <c r="I476" i="1"/>
  <c r="I339" i="1"/>
  <c r="I181" i="1"/>
  <c r="I139" i="1"/>
  <c r="L87" i="1"/>
  <c r="L181" i="1"/>
  <c r="K109" i="1"/>
  <c r="K376" i="1"/>
  <c r="L339" i="1"/>
  <c r="I492" i="1"/>
  <c r="L542" i="1"/>
  <c r="L156" i="1"/>
  <c r="L227" i="1"/>
  <c r="I134" i="1"/>
  <c r="I506" i="1"/>
  <c r="K261" i="1"/>
  <c r="I158" i="1"/>
  <c r="I416" i="1"/>
  <c r="I49" i="1"/>
  <c r="I167" i="1"/>
  <c r="I208" i="1"/>
  <c r="I111" i="1"/>
  <c r="I341" i="1"/>
  <c r="I337" i="1"/>
  <c r="I154" i="1"/>
  <c r="I446" i="1"/>
  <c r="I327" i="1"/>
  <c r="I142" i="1"/>
  <c r="L374" i="1"/>
  <c r="L373" i="1" s="1"/>
  <c r="L208" i="1"/>
  <c r="I358" i="1"/>
  <c r="I433" i="1"/>
  <c r="I510" i="1"/>
  <c r="I333" i="1"/>
  <c r="I351" i="1"/>
  <c r="K13" i="1"/>
  <c r="I430" i="1"/>
  <c r="I147" i="1"/>
  <c r="K174" i="1"/>
  <c r="L476" i="1"/>
  <c r="I238" i="1"/>
  <c r="L47" i="1"/>
  <c r="I488" i="1"/>
  <c r="I547" i="1"/>
  <c r="I418" i="1"/>
  <c r="I421" i="1"/>
  <c r="L356" i="1"/>
  <c r="L293" i="1"/>
  <c r="L462" i="1"/>
  <c r="I456" i="1"/>
  <c r="L218" i="1"/>
  <c r="I306" i="1"/>
  <c r="I230" i="1"/>
  <c r="L122" i="1"/>
  <c r="L26" i="1"/>
  <c r="I197" i="1"/>
  <c r="L495" i="1"/>
  <c r="L425" i="1"/>
  <c r="I67" i="1"/>
  <c r="I467" i="1"/>
  <c r="I474" i="1"/>
  <c r="L311" i="1"/>
  <c r="I183" i="1"/>
  <c r="L540" i="1"/>
  <c r="I482" i="1"/>
  <c r="I502" i="1"/>
  <c r="L349" i="1"/>
  <c r="I485" i="1"/>
  <c r="L214" i="1"/>
  <c r="I233" i="1"/>
  <c r="I378" i="1"/>
  <c r="I82" i="1"/>
  <c r="I452" i="1"/>
  <c r="L472" i="1"/>
  <c r="L448" i="1"/>
  <c r="I299" i="1"/>
  <c r="I246" i="1"/>
  <c r="I220" i="1"/>
  <c r="L165" i="1"/>
  <c r="I99" i="1"/>
  <c r="I61" i="1"/>
  <c r="L70" i="1"/>
  <c r="I189" i="1"/>
  <c r="L32" i="1"/>
  <c r="L131" i="1"/>
  <c r="L517" i="1"/>
  <c r="I526" i="1"/>
  <c r="I450" i="1"/>
  <c r="I438" i="1"/>
  <c r="L265" i="1"/>
  <c r="L206" i="1"/>
  <c r="I301" i="1"/>
  <c r="L152" i="1"/>
  <c r="I63" i="1"/>
  <c r="L40" i="1"/>
  <c r="I490" i="1"/>
  <c r="I397" i="1"/>
  <c r="L500" i="1"/>
  <c r="I536" i="1"/>
  <c r="I442" i="1"/>
  <c r="J257" i="1"/>
  <c r="L258" i="1"/>
  <c r="L257" i="1" s="1"/>
  <c r="I243" i="1"/>
  <c r="I202" i="1"/>
  <c r="L160" i="1"/>
  <c r="I92" i="1"/>
  <c r="I96" i="1"/>
  <c r="I85" i="1"/>
  <c r="I107" i="1"/>
  <c r="L512" i="1"/>
  <c r="L90" i="1"/>
  <c r="L522" i="1"/>
  <c r="K480" i="1"/>
  <c r="I514" i="1"/>
  <c r="L430" i="1"/>
  <c r="I250" i="1"/>
  <c r="I193" i="1"/>
  <c r="I185" i="1"/>
  <c r="K59" i="1"/>
  <c r="L36" i="1"/>
  <c r="J435" i="1" l="1"/>
  <c r="L263" i="1"/>
  <c r="J262" i="1"/>
  <c r="J31" i="1"/>
  <c r="L51" i="1"/>
  <c r="L497" i="1"/>
  <c r="L459" i="1"/>
  <c r="L126" i="1"/>
  <c r="L252" i="1"/>
  <c r="L454" i="1"/>
  <c r="J55" i="1"/>
  <c r="L492" i="1"/>
  <c r="L150" i="1"/>
  <c r="L210" i="1"/>
  <c r="L94" i="1"/>
  <c r="L162" i="1"/>
  <c r="L176" i="1"/>
  <c r="L28" i="1"/>
  <c r="J14" i="1"/>
  <c r="L23" i="1"/>
  <c r="L354" i="1"/>
  <c r="K58" i="1"/>
  <c r="K12" i="1" s="1"/>
  <c r="K11" i="1" s="1"/>
  <c r="K10" i="1" s="1"/>
  <c r="K9" i="1" s="1"/>
  <c r="K8" i="1" s="1"/>
  <c r="K550" i="1" s="1"/>
  <c r="L116" i="1"/>
  <c r="L200" i="1"/>
  <c r="L44" i="1"/>
  <c r="L172" i="1"/>
  <c r="L171" i="1" s="1"/>
  <c r="J424" i="1"/>
  <c r="L101" i="1"/>
  <c r="L134" i="1"/>
  <c r="L427" i="1"/>
  <c r="L524" i="1"/>
  <c r="L315" i="1"/>
  <c r="L528" i="1"/>
  <c r="L506" i="1"/>
  <c r="J308" i="1"/>
  <c r="J110" i="1"/>
  <c r="J499" i="1"/>
  <c r="L75" i="1"/>
  <c r="J136" i="1"/>
  <c r="J175" i="1"/>
  <c r="L72" i="1"/>
  <c r="L158" i="1"/>
  <c r="L351" i="1"/>
  <c r="L510" i="1"/>
  <c r="L154" i="1"/>
  <c r="L49" i="1"/>
  <c r="L341" i="1"/>
  <c r="L113" i="1"/>
  <c r="L78" i="1"/>
  <c r="L433" i="1"/>
  <c r="L327" i="1"/>
  <c r="L333" i="1"/>
  <c r="L337" i="1"/>
  <c r="L167" i="1"/>
  <c r="L147" i="1"/>
  <c r="L358" i="1"/>
  <c r="L142" i="1"/>
  <c r="L446" i="1"/>
  <c r="L111" i="1"/>
  <c r="L416" i="1"/>
  <c r="L85" i="1"/>
  <c r="L189" i="1"/>
  <c r="L246" i="1"/>
  <c r="L299" i="1"/>
  <c r="L306" i="1"/>
  <c r="J420" i="1"/>
  <c r="L421" i="1"/>
  <c r="L420" i="1" s="1"/>
  <c r="L238" i="1"/>
  <c r="L526" i="1"/>
  <c r="L233" i="1"/>
  <c r="L67" i="1"/>
  <c r="L193" i="1"/>
  <c r="L243" i="1"/>
  <c r="L536" i="1"/>
  <c r="L301" i="1"/>
  <c r="L418" i="1"/>
  <c r="L96" i="1"/>
  <c r="L442" i="1"/>
  <c r="L438" i="1"/>
  <c r="J60" i="1"/>
  <c r="L61" i="1"/>
  <c r="L220" i="1"/>
  <c r="J377" i="1"/>
  <c r="L378" i="1"/>
  <c r="L488" i="1"/>
  <c r="J205" i="1"/>
  <c r="L482" i="1"/>
  <c r="J481" i="1"/>
  <c r="L467" i="1"/>
  <c r="J106" i="1"/>
  <c r="L107" i="1"/>
  <c r="L106" i="1" s="1"/>
  <c r="L185" i="1"/>
  <c r="L514" i="1"/>
  <c r="L92" i="1"/>
  <c r="L397" i="1"/>
  <c r="L450" i="1"/>
  <c r="L485" i="1"/>
  <c r="L502" i="1"/>
  <c r="L474" i="1"/>
  <c r="L197" i="1"/>
  <c r="L250" i="1"/>
  <c r="L202" i="1"/>
  <c r="L490" i="1"/>
  <c r="L63" i="1"/>
  <c r="L99" i="1"/>
  <c r="L452" i="1"/>
  <c r="J81" i="1"/>
  <c r="L82" i="1"/>
  <c r="L183" i="1"/>
  <c r="L230" i="1"/>
  <c r="L456" i="1"/>
  <c r="J546" i="1"/>
  <c r="L547" i="1"/>
  <c r="L546" i="1" s="1"/>
  <c r="L435" i="1" l="1"/>
  <c r="L262" i="1"/>
  <c r="L31" i="1"/>
  <c r="J423" i="1"/>
  <c r="J174" i="1"/>
  <c r="J13" i="1"/>
  <c r="L14" i="1"/>
  <c r="L424" i="1"/>
  <c r="L110" i="1"/>
  <c r="J109" i="1"/>
  <c r="J261" i="1"/>
  <c r="L136" i="1"/>
  <c r="J376" i="1"/>
  <c r="L308" i="1"/>
  <c r="L81" i="1"/>
  <c r="L499" i="1"/>
  <c r="L205" i="1"/>
  <c r="L175" i="1"/>
  <c r="L60" i="1"/>
  <c r="J59" i="1"/>
  <c r="J480" i="1"/>
  <c r="L481" i="1"/>
  <c r="L377" i="1"/>
  <c r="L376" i="1" s="1"/>
  <c r="L13" i="1" l="1"/>
  <c r="L423" i="1"/>
  <c r="L109" i="1"/>
  <c r="J58" i="1"/>
  <c r="J12" i="1" s="1"/>
  <c r="J11" i="1" s="1"/>
  <c r="J10" i="1" s="1"/>
  <c r="J9" i="1" s="1"/>
  <c r="J8" i="1" s="1"/>
  <c r="J550" i="1" s="1"/>
  <c r="L550" i="1" s="1"/>
  <c r="L59" i="1"/>
  <c r="L261" i="1"/>
  <c r="L174" i="1"/>
  <c r="L480" i="1"/>
  <c r="L58" i="1" l="1"/>
  <c r="L12" i="1" s="1"/>
  <c r="L11" i="1" s="1"/>
  <c r="L10" i="1" s="1"/>
  <c r="L9" i="1" s="1"/>
  <c r="L8" i="1" s="1"/>
</calcChain>
</file>

<file path=xl/sharedStrings.xml><?xml version="1.0" encoding="utf-8"?>
<sst xmlns="http://schemas.openxmlformats.org/spreadsheetml/2006/main" count="1801" uniqueCount="1130">
  <si>
    <t>ТЕХНИКО-КОММЕРЧЕСКОЕ ПРЕДЛОЖЕНИЕ (ТКП)</t>
  </si>
  <si>
    <t>Номер п/п</t>
  </si>
  <si>
    <t>Наименование затрат</t>
  </si>
  <si>
    <t>Комментарий подрядчика</t>
  </si>
  <si>
    <t>Ед. изм.</t>
  </si>
  <si>
    <t>Коэф.расхода</t>
  </si>
  <si>
    <t>Кол-во</t>
  </si>
  <si>
    <t>Цена, руб. с НДС</t>
  </si>
  <si>
    <t>Материалы/
оборудование</t>
  </si>
  <si>
    <t>СМР, ПНР</t>
  </si>
  <si>
    <t>Стоимость, руб с НДС</t>
  </si>
  <si>
    <t>Общая стоимость,
руб. с НДС</t>
  </si>
  <si>
    <t>1. Жилое здание</t>
  </si>
  <si>
    <t>1.1</t>
  </si>
  <si>
    <t>Затраты на строительство</t>
  </si>
  <si>
    <t>1.1.1</t>
  </si>
  <si>
    <t>СМР корпуса без отделки</t>
  </si>
  <si>
    <t>1.1.1.1</t>
  </si>
  <si>
    <t>Инженерные системы</t>
  </si>
  <si>
    <t>1.1.1.1.1</t>
  </si>
  <si>
    <t>Слаботочные системы</t>
  </si>
  <si>
    <t>1.1.1.1.1.1</t>
  </si>
  <si>
    <t>Автоматизация комплексная (АК)</t>
  </si>
  <si>
    <t>1.1.1.1.1.1.1</t>
  </si>
  <si>
    <t>Кабельно-проводниковая продукция и закладные материалы</t>
  </si>
  <si>
    <t>1.1.1.1.1.1.1.1</t>
  </si>
  <si>
    <t>Прокладка кабеля / Силовой</t>
  </si>
  <si>
    <t>пог. м</t>
  </si>
  <si>
    <t>1.1.1.1.1.1.1.1.1</t>
  </si>
  <si>
    <t>м</t>
  </si>
  <si>
    <t>1.1.1.1.1.1.1.1.2</t>
  </si>
  <si>
    <t>Кабель силовой ВВГнг(A)-LS 3х2,5мм2, 660В</t>
  </si>
  <si>
    <t>1.1.1.1.1.1.1.2</t>
  </si>
  <si>
    <t>Прокладка кабеля / Огнестойкий</t>
  </si>
  <si>
    <t>1.1.1.1.1.1.1.2.1</t>
  </si>
  <si>
    <t>2х1</t>
  </si>
  <si>
    <t>1.1.1.1.1.1.1.2.2</t>
  </si>
  <si>
    <t>Кабель огнестойкий_ / КСКВЭВнг(А)-LS / 3x1,0 мм</t>
  </si>
  <si>
    <t>3х0,75</t>
  </si>
  <si>
    <t>1.1.1.1.1.1.1.2.3</t>
  </si>
  <si>
    <t>Кабель огнестойкий_ / КСКВЭВнг(А)-LS / 4х1,0 мм</t>
  </si>
  <si>
    <t>4х0,75</t>
  </si>
  <si>
    <t>1.1.1.1.1.1.1.2.4</t>
  </si>
  <si>
    <t>Кабель огнестойкий_ / КСКВЭВнг(А)-LS / 2x1,0 мм</t>
  </si>
  <si>
    <t>1.1.1.1.1.1.1.3</t>
  </si>
  <si>
    <t>Прокладка кабеля / Контрольный</t>
  </si>
  <si>
    <t>1.1.1.1.1.1.1.3.1</t>
  </si>
  <si>
    <t>Кабель контрольный_ / КВВГнг-LS / 2х1,0 мм</t>
  </si>
  <si>
    <t>1.1.1.1.1.1.1.3.2</t>
  </si>
  <si>
    <t>Кабель контрольный_ / КВВГнг(А)-LS / 4х1,0 мм</t>
  </si>
  <si>
    <t>1.1.1.1.1.1.1.4</t>
  </si>
  <si>
    <t>Монтаж металлорукава / до 30 мм</t>
  </si>
  <si>
    <t>1.1.1.1.1.1.1.4.1</t>
  </si>
  <si>
    <t>Металлорукав в ПВХ изоляции_ / 20 мм</t>
  </si>
  <si>
    <t>1.1.1.1.1.1.1.5</t>
  </si>
  <si>
    <t>Монтаж трубы ПВХ, ПНД для кабеля / до 32мм</t>
  </si>
  <si>
    <t>1.1.1.1.1.1.1.5.1</t>
  </si>
  <si>
    <t>Труба ПНД_ / гладкая / Жесткая / d 25 мм</t>
  </si>
  <si>
    <t>1.1.1.1.1.1.1.5.2</t>
  </si>
  <si>
    <t>1.1.1.1.1.1.2</t>
  </si>
  <si>
    <t>Оборудование и материалы</t>
  </si>
  <si>
    <t>1.1.1.1.1.1.2.1</t>
  </si>
  <si>
    <t>Монтаж датчика наружной температуры</t>
  </si>
  <si>
    <t>шт</t>
  </si>
  <si>
    <t>1.1.1.1.1.1.2.1.1</t>
  </si>
  <si>
    <t>Датчик наружной температуры_ / OSR-1 (PT 1000)</t>
  </si>
  <si>
    <t>1.1.1.1.1.1.2.2</t>
  </si>
  <si>
    <t>Монтаж датчика перепада давления</t>
  </si>
  <si>
    <t>1.1.1.1.1.1.2.2.1</t>
  </si>
  <si>
    <t>Датчик перепада давления_ / DPS 50-500 Па</t>
  </si>
  <si>
    <t>1.1.1.1.1.1.2.3</t>
  </si>
  <si>
    <t>Монтаж датчика температуры воды / Накладной</t>
  </si>
  <si>
    <t>1.1.1.1.1.1.2.3.1</t>
  </si>
  <si>
    <t>Датчик температуры воды накладной_ / ET-A PT-1000</t>
  </si>
  <si>
    <t>1.1.1.1.1.1.2.4</t>
  </si>
  <si>
    <t>Монтаж датчика температуры канального</t>
  </si>
  <si>
    <t>1.1.1.1.1.1.2.4.1</t>
  </si>
  <si>
    <t>Датчик температуры канальный_ / ET-K РТ1000</t>
  </si>
  <si>
    <t>1.1.1.1.1.1.2.5</t>
  </si>
  <si>
    <t>Монтаж датчика-реле температуры</t>
  </si>
  <si>
    <t>1.1.1.1.1.1.2.5.1</t>
  </si>
  <si>
    <t>Датчик-реле температуры_ / Спрут Т-06-3</t>
  </si>
  <si>
    <t>1.1.1.1.1.1.2.6</t>
  </si>
  <si>
    <t>Монтаж коробки распределительной, распаячной</t>
  </si>
  <si>
    <t>1.1.1.1.1.1.2.6.1</t>
  </si>
  <si>
    <t>Коробка распределительная_ / 100х100 IP54 / TYCO 67050</t>
  </si>
  <si>
    <t>Гефест КМ-1515 150х150х62 IP54</t>
  </si>
  <si>
    <t>1.1.1.1.1.1.2.7</t>
  </si>
  <si>
    <t>Монтаж шкафа / щита управления вентиляцией</t>
  </si>
  <si>
    <t>1.1.1.1.1.1.2.7.1</t>
  </si>
  <si>
    <t>Модуль-шкаф автоматики вентиляции_ / AIRONE AW-АС3-X (Вентарт)</t>
  </si>
  <si>
    <t xml:space="preserve">AIRONE-A AW-TR24/ 2 ,2	</t>
  </si>
  <si>
    <t>1.1.1.1.1.1.2.7.2</t>
  </si>
  <si>
    <t>Модуль-шкаф автоматики вентиляции_ / CONTROLBOX-A AW TR24-T-PK/2,5-4,0A</t>
  </si>
  <si>
    <t xml:space="preserve">AIRONE-A AE-XD/ 3,0	
</t>
  </si>
  <si>
    <t>1.1.1.1.1.1.2.8</t>
  </si>
  <si>
    <t>Монтаж электропривода / Воздушной заслонки</t>
  </si>
  <si>
    <t>1.1.1.1.1.1.2.8.1</t>
  </si>
  <si>
    <t>Электропривод воздушной заслонки_ / VA05S230 с возвратной пружиной</t>
  </si>
  <si>
    <t>1.1.1.1.1.1.2.9</t>
  </si>
  <si>
    <t>Монтаж шкафа / монтажный с обогревом и вентиляцией  / напольный/навесной</t>
  </si>
  <si>
    <t>обогрев воронок</t>
  </si>
  <si>
    <t>1.1.1.1.1.1.2.9.1</t>
  </si>
  <si>
    <t>Шкаф монтажный с обогревом и вентиляцией_ / ТШ-5-В2 / 600х1200х300</t>
  </si>
  <si>
    <t xml:space="preserve">ШОВ, СПЭМ .6563321.252,АО МЭЛ		
</t>
  </si>
  <si>
    <t>1.1.1.1.1.1.3</t>
  </si>
  <si>
    <t>Пуско-наладочные работы</t>
  </si>
  <si>
    <t>1.1.1.1.1.1.3.1</t>
  </si>
  <si>
    <t>Пуско-наладочные работы АК</t>
  </si>
  <si>
    <t>комплекс</t>
  </si>
  <si>
    <t>1.1.1.1.1.1.4</t>
  </si>
  <si>
    <t>Штробление и бурение</t>
  </si>
  <si>
    <t>1.1.1.1.1.1.4.1</t>
  </si>
  <si>
    <t>Герметизация отверстий</t>
  </si>
  <si>
    <t>1.1.1.1.1.1.4.1.1</t>
  </si>
  <si>
    <t>бал.</t>
  </si>
  <si>
    <t>1.1.1.1.1.2</t>
  </si>
  <si>
    <t>Автоматизированная система контроля и
учёта энергоресурсов (АСКУЭ)</t>
  </si>
  <si>
    <t>1.1.1.1.1.2.1</t>
  </si>
  <si>
    <t>Автоматизированная информационно-измерительная система контроля и
учёта электроэнергии (АИИСКУЭ)</t>
  </si>
  <si>
    <t>1.1.1.1.1.2.1.1</t>
  </si>
  <si>
    <t>1.1.1.1.1.2.1.1.1</t>
  </si>
  <si>
    <t>Монтаж короба / С крышкой</t>
  </si>
  <si>
    <t>1.1.1.1.1.2.1.1.1.1</t>
  </si>
  <si>
    <t>Короб перфорированный_ / RL6 / 40x40</t>
  </si>
  <si>
    <t>1.1.1.1.1.2.1.1.2</t>
  </si>
  <si>
    <t>Монтаж разъема / Универсальный</t>
  </si>
  <si>
    <t>1.1.1.1.1.2.1.1.2.1</t>
  </si>
  <si>
    <t>Разъем универсальный_ / RJ45 / TWT-PL45-8P8C</t>
  </si>
  <si>
    <t>1.1.1.1.1.2.1.1.2.2</t>
  </si>
  <si>
    <t>Разъем универсальный_ / RJ 45 / PLUG-8P8C-U-C5</t>
  </si>
  <si>
    <t>артикул по кц не учитывать. SMA-RG58-папа ( пайка)</t>
  </si>
  <si>
    <t>1.1.1.1.1.2.1.1.2.3</t>
  </si>
  <si>
    <t>Разъем универсальный_ / RJ 12 / PLUG-6P6C-U-C5</t>
  </si>
  <si>
    <t>артикул по кц не учитывать. SMA-RG58-мама ( пайка)</t>
  </si>
  <si>
    <t>1.1.1.1.1.2.1.1.3</t>
  </si>
  <si>
    <t>Монтаж шины</t>
  </si>
  <si>
    <t>1.1.1.1.1.2.1.1.3.1</t>
  </si>
  <si>
    <t>Шина нулевая N на DIN изоляторах_ / sn0-63-08-d</t>
  </si>
  <si>
    <t>артикул по кц не учитывать</t>
  </si>
  <si>
    <t>1.1.1.1.1.2.1.1.3.2</t>
  </si>
  <si>
    <t>Шина заземления РЕ на DIN-изоляторах_ / ШНИ 6х9-10Д-Ж</t>
  </si>
  <si>
    <t>1.1.1.1.1.2.1.1.4</t>
  </si>
  <si>
    <t>Прокладка кабеля / Витая пара</t>
  </si>
  <si>
    <t>1.1.1.1.1.2.1.1.4.1</t>
  </si>
  <si>
    <t>1.1.1.1.1.2.1.1.5</t>
  </si>
  <si>
    <t>Прокладка кабеля / Для промышленного интерфейса</t>
  </si>
  <si>
    <t>1.1.1.1.1.2.1.1.5.1</t>
  </si>
  <si>
    <t>Кабель для промышленного интерфейса_ / КИПвЭВнг(А)-LS / 1х2х0,78 (Спецкабель)</t>
  </si>
  <si>
    <t>1.1.1.1.1.2.1.1.5.2</t>
  </si>
  <si>
    <t>Кабель для промышленного интерфейса_ / КИПвЭВнг(А)-LS / 2х2х0,78 (Спецкабель)</t>
  </si>
  <si>
    <t>1.1.1.1.1.2.1.1.6</t>
  </si>
  <si>
    <t>Прокладка провода</t>
  </si>
  <si>
    <t>1.1.1.1.1.2.1.1.6.1</t>
  </si>
  <si>
    <t>Провод_ / ПВСнг(А)-LS / 2х1,5 мм</t>
  </si>
  <si>
    <t>1.1.1.1.1.2.1.1.6.2</t>
  </si>
  <si>
    <t>Провод_ / ПВ3 / 1х4 мм</t>
  </si>
  <si>
    <t>1.1.1.1.1.2.1.1.7</t>
  </si>
  <si>
    <t>с учетом крепления</t>
  </si>
  <si>
    <t>1.1.1.1.1.2.1.1.7.1</t>
  </si>
  <si>
    <t>Труба ПВХ гофрированная_ / Легкая с протяжкой / 20 мм</t>
  </si>
  <si>
    <t>1.1.1.1.1.2.1.1.7.2</t>
  </si>
  <si>
    <t>Труба ПВХ гофрированная_ / Легкая с протяжкой / 25 мм</t>
  </si>
  <si>
    <t>1.1.1.1.1.2.1.2</t>
  </si>
  <si>
    <t>1.1.1.1.1.2.1.2.1</t>
  </si>
  <si>
    <t>Включение в аппаратуру разъемов / 1 м</t>
  </si>
  <si>
    <t>1.1.1.1.1.2.1.2.1.1</t>
  </si>
  <si>
    <t>Патч-корд_ / PC01-C5EUL-1М ITK</t>
  </si>
  <si>
    <t>1.1.1.1.1.2.1.2.1.2</t>
  </si>
  <si>
    <t>Патч-корд_ / PC-LPM-UTP-RJ45-RJ45-C5e-1M-LSZH-GN</t>
  </si>
  <si>
    <t>1.1.1.1.1.2.1.2.2</t>
  </si>
  <si>
    <t>Монтаж источника бесперебойного питания / отдельностоящий</t>
  </si>
  <si>
    <t>1.1.1.1.1.2.1.2.2.1</t>
  </si>
  <si>
    <t>Источник бесперебойного питания_ / SKAT-UPS 800/400 / отдельностоящий</t>
  </si>
  <si>
    <t>1.1.1.1.1.2.1.2.3</t>
  </si>
  <si>
    <t>1.1.1.1.1.2.1.2.3.1</t>
  </si>
  <si>
    <t>Коробка монтажная_ / КМ-222</t>
  </si>
  <si>
    <t>1.1.1.1.1.2.1.2.3.2</t>
  </si>
  <si>
    <t>Клеммник_ / WAGO / 4х2,5</t>
  </si>
  <si>
    <t>1.1.1.1.1.2.1.2.4</t>
  </si>
  <si>
    <t>Монтаж устройства сбора и передачи данных</t>
  </si>
  <si>
    <t>1.1.1.1.1.2.1.2.4.1</t>
  </si>
  <si>
    <t>Модуль сбора и передачи данных МИРТЕК МИРТ-880 исп.5</t>
  </si>
  <si>
    <t>МИРТ-881-D6.1-24</t>
  </si>
  <si>
    <t>1.1.1.1.1.2.1.2.5</t>
  </si>
  <si>
    <t>Монтаж шкафа / с монтажной платой / навесной</t>
  </si>
  <si>
    <t>1.1.1.1.1.2.1.2.5.1</t>
  </si>
  <si>
    <t>Шкаф навесной_ / ЩМП-6-0 74 У2 IP54 / 1200x750x300</t>
  </si>
  <si>
    <t>1.1.1.1.1.2.1.2.6</t>
  </si>
  <si>
    <t>Монтаж DIN рейки</t>
  </si>
  <si>
    <t>1.1.1.1.1.2.1.2.6.1</t>
  </si>
  <si>
    <t>DIN-рейка Перфорированная 7,5х35х1мм L=600мм Сталь оцинкованная</t>
  </si>
  <si>
    <t>артикул кц не учитывать.
700 мм</t>
  </si>
  <si>
    <t>1.1.1.1.1.2.1.2.7</t>
  </si>
  <si>
    <t>Монтаж и подключение антенны</t>
  </si>
  <si>
    <t>1.1.1.1.1.2.1.2.7.1</t>
  </si>
  <si>
    <t>Кабель для антенн BEST AKЛ-34_ / SMA / 20 м</t>
  </si>
  <si>
    <t>RG-58, 25м</t>
  </si>
  <si>
    <t>1.1.1.1.1.2.1.2.7.2</t>
  </si>
  <si>
    <t>Антенна GSM_ / Antey 714</t>
  </si>
  <si>
    <t>1.1.1.1.1.2.1.2.8</t>
  </si>
  <si>
    <t>Установка блока питания</t>
  </si>
  <si>
    <t>1.1.1.1.1.2.1.2.8.1</t>
  </si>
  <si>
    <t>Блок питания_ / БП60Б-Д4-9</t>
  </si>
  <si>
    <t>1.1.1.1.1.2.1.2.9</t>
  </si>
  <si>
    <t>Монтаж выключателя автоматического</t>
  </si>
  <si>
    <t>1.1.1.1.1.2.1.2.9.1</t>
  </si>
  <si>
    <t>Выключатель автоматический_ / ВА47-29 1P / 6А / MVA20-1-006-C</t>
  </si>
  <si>
    <t>1.1.1.1.1.2.1.2.9.2</t>
  </si>
  <si>
    <t>Выключатель автоматический_ / ВА47-29 1P / 10А / MVA20-1-010-C</t>
  </si>
  <si>
    <t>1.1.1.1.1.2.1.2.10</t>
  </si>
  <si>
    <t>Монтаж розетки на DIN-рейку</t>
  </si>
  <si>
    <t>1.1.1.1.1.2.1.2.10.1</t>
  </si>
  <si>
    <t>Розетка на DIN рейку с заземляющим контактом_ / 2П+T 16A</t>
  </si>
  <si>
    <t>РАз10-З-ОП, MRD10-16</t>
  </si>
  <si>
    <t>1.1.1.1.1.2.1.3</t>
  </si>
  <si>
    <t>1.1.1.1.1.2.1.3.1</t>
  </si>
  <si>
    <t>1.1.1.1.1.2.1.3.1.1</t>
  </si>
  <si>
    <t>1.1.1.1.1.2.2</t>
  </si>
  <si>
    <t>Автоматизированная систем коммерческого учета воды и тепла (АСКУВТ)</t>
  </si>
  <si>
    <t>1.1.1.1.1.2.2.1</t>
  </si>
  <si>
    <t>1.1.1.1.1.2.2.1.1</t>
  </si>
  <si>
    <t>1.1.1.1.1.2.2.1.1.1</t>
  </si>
  <si>
    <t>ИМПАКТ-М</t>
  </si>
  <si>
    <t>1.1.1.1.1.2.2.1.2</t>
  </si>
  <si>
    <t>1.1.1.1.1.2.2.1.2.1</t>
  </si>
  <si>
    <t>Разъем универсальный_ / RJ45 Cat5e,  RNK5EUWH</t>
  </si>
  <si>
    <t>1.1.1.1.1.2.2.1.2.2</t>
  </si>
  <si>
    <t xml:space="preserve">артикул кц не учитывать. SMA-male
</t>
  </si>
  <si>
    <t>1.1.1.1.1.2.2.1.3</t>
  </si>
  <si>
    <t>1.1.1.1.1.2.2.1.3.1</t>
  </si>
  <si>
    <t>артикул кц не учитывать</t>
  </si>
  <si>
    <t>1.1.1.1.1.2.2.1.3.2</t>
  </si>
  <si>
    <t>1.1.1.1.1.2.2.1.3.3</t>
  </si>
  <si>
    <t>Шина L фаза на DIN-рейку_ / ШНИ 6x9-16-К-Ср</t>
  </si>
  <si>
    <t>1.1.1.1.1.2.2.1.4</t>
  </si>
  <si>
    <t>1.1.1.1.1.2.2.1.4.1</t>
  </si>
  <si>
    <t>1.1.1.1.1.2.2.1.5</t>
  </si>
  <si>
    <t>Прокладка кабеля / Коаксиальный</t>
  </si>
  <si>
    <t>1.1.1.1.1.2.2.1.5.1</t>
  </si>
  <si>
    <t>Кабель коаксиальный_ / РК 50-7-314</t>
  </si>
  <si>
    <t>1.1.1.1.1.2.2.1.6</t>
  </si>
  <si>
    <t>1.1.1.1.1.2.2.1.6.1</t>
  </si>
  <si>
    <t>Кабель силовой ВВГнг(A)-LS 3х1,5мм2, 660В</t>
  </si>
  <si>
    <t>1.1.1.1.1.2.2.1.7</t>
  </si>
  <si>
    <t>1.1.1.1.1.2.2.1.7.1</t>
  </si>
  <si>
    <t>1.1.1.1.1.2.2.1.7.2</t>
  </si>
  <si>
    <t>1.1.1.1.1.2.2.1.8</t>
  </si>
  <si>
    <t>Прокладка кабеля / Не распространяющий горение</t>
  </si>
  <si>
    <t>1.1.1.1.1.2.2.1.8.1</t>
  </si>
  <si>
    <t>Кабель не распространяющий горение_ / КСВВнг(А)-LS / 1х2х1,5 мм (Спецкабель)</t>
  </si>
  <si>
    <t>1.1.1.1.1.2.2.1.9</t>
  </si>
  <si>
    <t>1.1.1.1.1.2.2.1.9.1</t>
  </si>
  <si>
    <t>Провод_ / ПМСП оц / 4х1.2 мм</t>
  </si>
  <si>
    <t>1.1.1.1.1.2.2.1.9.2</t>
  </si>
  <si>
    <t>Провод_ / ПуГВ / 1х16 мм</t>
  </si>
  <si>
    <t>1.1.1.1.1.2.2.1.10</t>
  </si>
  <si>
    <t>с учетом крепежа</t>
  </si>
  <si>
    <t>1.1.1.1.1.2.2.1.10.1</t>
  </si>
  <si>
    <t>1.1.1.1.1.2.2.2</t>
  </si>
  <si>
    <t>1.1.1.1.1.2.2.2.1</t>
  </si>
  <si>
    <t>1.1.1.1.1.2.2.2.1.1</t>
  </si>
  <si>
    <t>1.1.1.1.1.2.2.2.2</t>
  </si>
  <si>
    <t>Монтаж источника питания</t>
  </si>
  <si>
    <t>1.1.1.1.1.2.2.2.2.1</t>
  </si>
  <si>
    <t>Блок питания на DIN рейку_ / ББП-50 DIN</t>
  </si>
  <si>
    <t>БП 60Б-Д4-24</t>
  </si>
  <si>
    <t>1.1.1.1.1.2.2.2.2.2</t>
  </si>
  <si>
    <t>Блок питания на DIN рейку_ / DR-120-12 (12B, 10A, 120Вт)</t>
  </si>
  <si>
    <t xml:space="preserve">ИП 15-60, НПП "Тепловодохран"
</t>
  </si>
  <si>
    <t>1.1.1.1.1.2.2.2.3</t>
  </si>
  <si>
    <t>1.1.1.1.1.2.2.2.3.1</t>
  </si>
  <si>
    <t>1.1.1.1.1.2.2.2.3.2</t>
  </si>
  <si>
    <t>Клеммник_ / WAGO / 2х2,5</t>
  </si>
  <si>
    <t>1.1.1.1.1.2.2.2.4</t>
  </si>
  <si>
    <t>Монтаж повторителя интерфейса</t>
  </si>
  <si>
    <t>1.1.1.1.1.2.2.2.4.1</t>
  </si>
  <si>
    <t>Повторитель интерфейса RS-485_ / RA-30 / RUBETEK</t>
  </si>
  <si>
    <t>1.1.1.1.1.2.2.2.5</t>
  </si>
  <si>
    <t>Монтаж распределителя тепла</t>
  </si>
  <si>
    <t>1.1.1.1.1.2.2.2.5.1</t>
  </si>
  <si>
    <t>Комплект для монтажа распределителя тепла "Данфосс"_ / на КСК / Стальной винт М4, 15 мм</t>
  </si>
  <si>
    <t>1.1.1.1.1.2.2.2.5.2</t>
  </si>
  <si>
    <t>с ЖК-дисплеем, Ридан</t>
  </si>
  <si>
    <t>1.1.1.1.1.2.2.2.6</t>
  </si>
  <si>
    <t>Монтаж резистора</t>
  </si>
  <si>
    <t>1.1.1.1.1.2.2.2.6.1</t>
  </si>
  <si>
    <t>Резистор_ / 120 Ом</t>
  </si>
  <si>
    <t>1.1.1.1.1.2.2.2.7</t>
  </si>
  <si>
    <t>1.1.1.1.1.2.2.2.7.1</t>
  </si>
  <si>
    <t>Устройство сбора и передачи данных_ / RWCS-3902 RUBETEK</t>
  </si>
  <si>
    <t>1.1.1.1.1.2.2.2.8</t>
  </si>
  <si>
    <t>1.1.1.1.1.2.2.2.8.1</t>
  </si>
  <si>
    <t>Шкаф навесной_ / ЩМП-4-2 У1 IP54 PRO (YKM42-04-54-P) / 800х650х250</t>
  </si>
  <si>
    <t>1.1.1.1.1.2.2.2.9</t>
  </si>
  <si>
    <t>1.1.1.1.1.2.2.2.9.1</t>
  </si>
  <si>
    <t>DIN рейка перфорированная_ / 600 мм</t>
  </si>
  <si>
    <t>7,5х800</t>
  </si>
  <si>
    <t>1.1.1.1.1.2.2.2.10</t>
  </si>
  <si>
    <t>Установка радиомодуля</t>
  </si>
  <si>
    <t>1.1.1.1.1.2.2.2.10.1</t>
  </si>
  <si>
    <t>Радиомодуль приемный счётчиков воды и газа_ / RWCS-3921 / Рубетек / 5 каналов</t>
  </si>
  <si>
    <t>1.1.1.1.1.2.2.2.11</t>
  </si>
  <si>
    <t>Установка счетчика импульсов-регистратор</t>
  </si>
  <si>
    <t>1.1.1.1.1.2.2.2.11.1</t>
  </si>
  <si>
    <t>Счетчик импульсов-регистратор_ / 2-ух канальный Пульсар</t>
  </si>
  <si>
    <t xml:space="preserve">Пульсар 3-х канальный ( без индикатора)  RS485, НПП "Тепловодохран"
</t>
  </si>
  <si>
    <t>1.1.1.1.1.2.2.2.12</t>
  </si>
  <si>
    <t>1.1.1.1.1.2.2.2.12.1</t>
  </si>
  <si>
    <t>1.1.1.1.1.2.2.2.12.2</t>
  </si>
  <si>
    <t>1.1.1.1.1.2.2.2.13</t>
  </si>
  <si>
    <t>1.1.1.1.1.2.2.2.13.1</t>
  </si>
  <si>
    <t>1.1.1.1.1.2.2.2.14</t>
  </si>
  <si>
    <t>1.1.1.1.1.2.2.2.14.1</t>
  </si>
  <si>
    <t>на кронштейне</t>
  </si>
  <si>
    <t>1.1.1.1.1.2.2.3</t>
  </si>
  <si>
    <t>1.1.1.1.1.2.2.3.1</t>
  </si>
  <si>
    <t>Пуско-наладочные работы АСКУЭ/АСКУВТ</t>
  </si>
  <si>
    <t>1.1.1.1.1.2.2.4</t>
  </si>
  <si>
    <t>1.1.1.1.1.2.2.4.1</t>
  </si>
  <si>
    <t>1.1.1.1.1.2.2.4.1.1</t>
  </si>
  <si>
    <t>1.1.1.1.1.3</t>
  </si>
  <si>
    <t>Автоматизированная система управления и диспетчеризации (АСУД)</t>
  </si>
  <si>
    <t>1.1.1.1.1.3.1</t>
  </si>
  <si>
    <t>1.1.1.1.1.3.1.1</t>
  </si>
  <si>
    <t>1.1.1.1.1.3.1.1.1</t>
  </si>
  <si>
    <t>Кабель витая пара_ / КВПнг(А)-LS-5е / 2х2х0,52 (Спецкабель)</t>
  </si>
  <si>
    <t>1.1.1.1.1.3.1.1.2</t>
  </si>
  <si>
    <t>1.1.1.1.1.3.1.1.3</t>
  </si>
  <si>
    <t>1.1.1.1.1.3.1.1.4</t>
  </si>
  <si>
    <t>Кабель витая пара_ / КВПнг(А)-LS-5е / 4х2х0,52 (Спецкабель)</t>
  </si>
  <si>
    <t>1.1.1.1.1.3.1.2</t>
  </si>
  <si>
    <t>1.1.1.1.1.3.1.2.1</t>
  </si>
  <si>
    <t>1.1.1.1.1.3.1.3</t>
  </si>
  <si>
    <t>1.1.1.1.1.3.1.3.1</t>
  </si>
  <si>
    <t>Кабель не распространяющий горение_ / КСВВнг(А)-LS / 2х0,5 мм</t>
  </si>
  <si>
    <t>1.1.1.1.1.3.1.4</t>
  </si>
  <si>
    <t>1.1.1.1.1.3.1.4.1</t>
  </si>
  <si>
    <t>4х0,5</t>
  </si>
  <si>
    <t>1.1.1.1.1.3.1.4.2</t>
  </si>
  <si>
    <t>Кабель огнестойкий_ / КПСВВнг(А)-LS / 1х2х0,75 мм</t>
  </si>
  <si>
    <t>1.1.1.1.1.3.1.4.3</t>
  </si>
  <si>
    <t>1.1.1.1.1.3.1.5</t>
  </si>
  <si>
    <t>1.1.1.1.1.3.1.5.1</t>
  </si>
  <si>
    <t>Провод_ / ПВ3 / 1х1,5 мм</t>
  </si>
  <si>
    <t>1.1.1.1.1.3.1.6</t>
  </si>
  <si>
    <t>1.1.1.1.1.3.1.6.1</t>
  </si>
  <si>
    <t>1.1.1.1.1.3.1.7</t>
  </si>
  <si>
    <t>1.1.1.1.1.3.1.7.1</t>
  </si>
  <si>
    <t>Шина нулевая N на DIN изоляторах_ / ШНИ 6х9-20-Д-С</t>
  </si>
  <si>
    <t>1.1.1.1.1.3.1.7.2</t>
  </si>
  <si>
    <t>1.1.1.1.1.3.1.7.3</t>
  </si>
  <si>
    <t>Шина заземления РЕ на DIN-изоляторах_ / ШНИ-6х9-10-К-З</t>
  </si>
  <si>
    <t>1.1.1.1.1.3.1.8</t>
  </si>
  <si>
    <t>1.1.1.1.1.3.1.8.1</t>
  </si>
  <si>
    <t>Разъем универсальный_ / Корпус для разъемов D-SUB/ DP-25C</t>
  </si>
  <si>
    <t>1.1.1.1.1.3.1.8.2</t>
  </si>
  <si>
    <t>1.1.1.1.1.3.1.9</t>
  </si>
  <si>
    <t>Монтаж блока зажимов</t>
  </si>
  <si>
    <t>1.1.1.1.1.3.1.9.1</t>
  </si>
  <si>
    <t>Блок зажимов_ / БЗ24-4П25-10 (БЗ24-4П-25-В/В-10)</t>
  </si>
  <si>
    <t>1.1.1.1.1.3.1.10</t>
  </si>
  <si>
    <t>1.1.1.1.1.3.1.10.1</t>
  </si>
  <si>
    <t>1.1.1.1.1.3.1.10.2</t>
  </si>
  <si>
    <t>Труба ПВХ гофрированная_ / Тяжелая с протяжкой / 16 мм</t>
  </si>
  <si>
    <t>1.1.1.1.1.3.2</t>
  </si>
  <si>
    <t>1.1.1.1.1.3.2.1</t>
  </si>
  <si>
    <t>Включение в аппаратуру разъемов / 0,5 м</t>
  </si>
  <si>
    <t>1.1.1.1.1.3.2.1.1</t>
  </si>
  <si>
    <t>Патч-корд_ / PC-LPM-STP-RJ45-RJ45-C5e-0.5M-LSZH-GY</t>
  </si>
  <si>
    <t>1.1.1.1.1.3.2.2</t>
  </si>
  <si>
    <t>1.1.1.1.1.3.2.2.1</t>
  </si>
  <si>
    <t>1.1.1.1.1.3.2.3</t>
  </si>
  <si>
    <t>Монтаж и расключение лифтового блока</t>
  </si>
  <si>
    <t>1.1.1.1.1.3.2.3.1</t>
  </si>
  <si>
    <t>Жгут пластиковый спиральный для кабеля_ / Hyperline GST-20</t>
  </si>
  <si>
    <t>1.1.1.1.1.3.2.3.2</t>
  </si>
  <si>
    <t>Оптоадаптер_ / 12-110В</t>
  </si>
  <si>
    <t>ЛНГС.465213.060.320</t>
  </si>
  <si>
    <t>1.1.1.1.1.3.2.3.3</t>
  </si>
  <si>
    <t>Лифтовой блок_ / 7.2 (ЛНГС.465213.270-11) (в комплекте модуль переговорной связи лифта ЛНГС.465213.099.400-(01, 02, 03...))</t>
  </si>
  <si>
    <t>1.1.1.1.1.3.2.4</t>
  </si>
  <si>
    <t>Монтаж извещателя / Магнитоконтактный</t>
  </si>
  <si>
    <t>1.1.1.1.1.3.2.4.1</t>
  </si>
  <si>
    <t>Извещатель охранный магнито-контактный точечный_ / ИО 102-20 Б2П (3)</t>
  </si>
  <si>
    <t>1.1.1.1.1.3.2.5</t>
  </si>
  <si>
    <t>Монтаж извещателя / Охранный</t>
  </si>
  <si>
    <t>1.1.1.1.1.3.2.5.1</t>
  </si>
  <si>
    <t>Извещатель охранный магнито-контактный точечный_ / ИО 101-1 (КНС-1)</t>
  </si>
  <si>
    <t>ИО 102-20</t>
  </si>
  <si>
    <t>1.1.1.1.1.3.2.6</t>
  </si>
  <si>
    <t>Монтаж источника бесперебойного питания / в стойку</t>
  </si>
  <si>
    <t>1.1.1.1.1.3.2.6.1</t>
  </si>
  <si>
    <t>Источник бесперебойного питания_ / ИБП STR1101L /  в стойку</t>
  </si>
  <si>
    <t>ИБП60Б-Д9-24</t>
  </si>
  <si>
    <t>1.1.1.1.1.3.2.7</t>
  </si>
  <si>
    <t>Монтаж источника бесперебойного питания / установка аккумуляторной батареи</t>
  </si>
  <si>
    <t>1.1.1.1.1.3.2.7.1</t>
  </si>
  <si>
    <t>Батарея аккумуляторная_ / 12В / 7Ач</t>
  </si>
  <si>
    <t>Delta DT 1207, Энергон</t>
  </si>
  <si>
    <t>1.1.1.1.1.3.2.8</t>
  </si>
  <si>
    <t>1.1.1.1.1.3.2.8.1</t>
  </si>
  <si>
    <t>Коробка монтажная_ / КМ-О (8к) / IP41</t>
  </si>
  <si>
    <t>1.1.1.1.1.3.2.8.2</t>
  </si>
  <si>
    <t>Коробка коммутационная_ / УК-2П</t>
  </si>
  <si>
    <t>1.1.1.1.1.3.2.8.3</t>
  </si>
  <si>
    <t>Коробка коммутационная_ / КМ-0 (4к) / Огнестойкая</t>
  </si>
  <si>
    <t>КМ-О (8к*3,0)-IP41</t>
  </si>
  <si>
    <t>1.1.1.1.1.3.2.8.4</t>
  </si>
  <si>
    <t>1.1.1.1.1.3.2.9</t>
  </si>
  <si>
    <t>Монтаж реле контроля напряжения</t>
  </si>
  <si>
    <t>1.1.1.1.1.3.2.9.1</t>
  </si>
  <si>
    <t>Реле контроля напряжения_ / РКН-1М</t>
  </si>
  <si>
    <t>1.1.1.1.1.3.2.9.2</t>
  </si>
  <si>
    <t>Реле контроля напряжения_ / РКН-1-1-15</t>
  </si>
  <si>
    <t>РКН-1-2-15 АС220В</t>
  </si>
  <si>
    <t>1.1.1.1.1.3.2.10</t>
  </si>
  <si>
    <t>1.1.1.1.1.3.2.10.1</t>
  </si>
  <si>
    <t>1.1.1.1.1.3.2.10.2</t>
  </si>
  <si>
    <t>Розетка на DIN рейку с заземляющим контактом_ / РАр 10-3-ОП (MRD10-16)</t>
  </si>
  <si>
    <t>1.1.1.1.1.3.2.11</t>
  </si>
  <si>
    <t>Монтаж устройства переговорного</t>
  </si>
  <si>
    <t>1.1.1.1.1.3.2.11.1</t>
  </si>
  <si>
    <t>Устройство переговорное этажное_ / АПУ-2Н | ЛНГС.465213.300.200</t>
  </si>
  <si>
    <t>1.1.1.1.1.3.2.11.2</t>
  </si>
  <si>
    <t>Устройство переговорное этажное_ / ЛНГС.465213.099.300</t>
  </si>
  <si>
    <t>ЛНГС.465213.300.300</t>
  </si>
  <si>
    <t>1.1.1.1.1.3.2.11.3</t>
  </si>
  <si>
    <t>Устройство переговорное_ / 7.2 (ЛНГС.465213.270.500)</t>
  </si>
  <si>
    <t>1.1.1.1.1.3.2.11.4</t>
  </si>
  <si>
    <t>Устройство переговорное_ / 7.2 (ЛНГС.465213.270.500-02)</t>
  </si>
  <si>
    <t>1.1.1.1.1.3.2.12</t>
  </si>
  <si>
    <t>1.1.1.1.1.3.2.12.1</t>
  </si>
  <si>
    <t>DIN рейка перфорированная_ / 100 мм</t>
  </si>
  <si>
    <t>1.1.1.1.1.3.2.12.2</t>
  </si>
  <si>
    <t>DIN-рейка_ / металлическая, Б2649, L=224 мм (12855)</t>
  </si>
  <si>
    <t xml:space="preserve">артикул кц не учитывать. 07-02-001, "Текфор" </t>
  </si>
  <si>
    <t>1.1.1.1.1.3.2.13</t>
  </si>
  <si>
    <t>Установка адаптера питания</t>
  </si>
  <si>
    <t>1.1.1.1.1.3.2.13.1</t>
  </si>
  <si>
    <t>Адаптер питания_ / 12В, 1А, 12Вт</t>
  </si>
  <si>
    <t>220В/+12В 2А</t>
  </si>
  <si>
    <t>1.1.1.1.1.3.2.14</t>
  </si>
  <si>
    <t>Монтаж адаптера телеуправления, сухого контакта</t>
  </si>
  <si>
    <t>1.1.1.1.1.3.2.14.1</t>
  </si>
  <si>
    <t>Адаптер телеуправления_ / АТУ8х2 (ЛНГС.468223.122)</t>
  </si>
  <si>
    <t>1.1.1.1.1.3.2.14.2</t>
  </si>
  <si>
    <t>Адаптер сухих контактов АСК-16 ООО "Лифт-Комплекс ДС"</t>
  </si>
  <si>
    <t>1.1.1.1.1.3.2.15</t>
  </si>
  <si>
    <t>Установка анализатора уровня жидкости</t>
  </si>
  <si>
    <t>1.1.1.1.1.3.2.15.1</t>
  </si>
  <si>
    <t>Анализатор уровня жидкости_ / ИУЖ-2 "Венеция"</t>
  </si>
  <si>
    <t>1.1.1.1.1.3.2.16</t>
  </si>
  <si>
    <t>Установка концентратора</t>
  </si>
  <si>
    <t>1.1.1.1.1.3.2.16.1</t>
  </si>
  <si>
    <t>Концентратор_ / v.7.2 (ЛНГС.465213.270-01)</t>
  </si>
  <si>
    <t>в составе: концентратор,сет.адаптер, клеммник,жгут,держатель,патч-корд</t>
  </si>
  <si>
    <t>1.1.1.1.1.3.2.17</t>
  </si>
  <si>
    <t>Установка модуля переговорной связи лифта</t>
  </si>
  <si>
    <t>1.1.1.1.1.3.2.17.1</t>
  </si>
  <si>
    <t>Модуль переговорной связи лифта_ / ЛНГС.465213.099.400</t>
  </si>
  <si>
    <t>1.1.1.1.1.3.2.18</t>
  </si>
  <si>
    <t>Монтаж шкафа/щита (в составе с оборудованием) / с монтажной платой / навесной</t>
  </si>
  <si>
    <t>1.1.1.1.1.3.2.18.1</t>
  </si>
  <si>
    <t>Корпус металлический с монтажной платой (в сборе)_ / ЩМП-6.6.2-0 УХЛЗ / (в соответствии со схемой) / 600х600х250</t>
  </si>
  <si>
    <t>1.1.1.1.1.3.3</t>
  </si>
  <si>
    <t>1.1.1.1.1.3.3.1</t>
  </si>
  <si>
    <t>Пуско-наладочные работы АСУД.И</t>
  </si>
  <si>
    <t>1.1.1.1.1.3.3.2</t>
  </si>
  <si>
    <t>Пуско-наладочные работы АСУД.Л</t>
  </si>
  <si>
    <t>1.1.1.1.1.3.4</t>
  </si>
  <si>
    <t>1.1.1.1.1.3.4.1</t>
  </si>
  <si>
    <t>1.1.1.1.1.3.4.1.1</t>
  </si>
  <si>
    <t>1.1.1.1.1.3.4.2</t>
  </si>
  <si>
    <t>Устройство штроб для монтажа кабеля / ПГП, газобетон, акотек</t>
  </si>
  <si>
    <t>30х30мм</t>
  </si>
  <si>
    <t>1.1.1.1.1.4</t>
  </si>
  <si>
    <t>Автоматическая пожарная сигнализация (АПС/СОУЭ)</t>
  </si>
  <si>
    <t>1.1.1.1.1.4.1</t>
  </si>
  <si>
    <t>1.1.1.1.1.4.1.1</t>
  </si>
  <si>
    <t>1.1.1.1.1.4.1.1.1</t>
  </si>
  <si>
    <t>1.1.1.1.1.4.1.2</t>
  </si>
  <si>
    <t>1.1.1.1.1.4.1.2.1</t>
  </si>
  <si>
    <t>1.1.1.1.1.4.1.3</t>
  </si>
  <si>
    <t>1.1.1.1.1.4.1.3.1</t>
  </si>
  <si>
    <t>1.1.1.1.1.4.1.3.2</t>
  </si>
  <si>
    <t>1.1.1.1.1.4.1.3.3</t>
  </si>
  <si>
    <t>1.1.1.1.1.4.1.3.4</t>
  </si>
  <si>
    <t>1.1.1.1.1.4.1.3.5</t>
  </si>
  <si>
    <t>1.1.1.1.1.4.1.3.6</t>
  </si>
  <si>
    <t>1.1.1.1.1.4.1.3.7</t>
  </si>
  <si>
    <t>1.1.1.1.1.4.1.3.8</t>
  </si>
  <si>
    <t>1.1.1.1.1.4.1.3.9</t>
  </si>
  <si>
    <t>1.1.1.1.1.4.1.3.10</t>
  </si>
  <si>
    <t>1.1.1.1.1.4.1.3.11</t>
  </si>
  <si>
    <t>1.1.1.1.1.4.1.3.12</t>
  </si>
  <si>
    <t>1.1.1.1.1.4.1.4</t>
  </si>
  <si>
    <t>1.1.1.1.1.4.1.4.1</t>
  </si>
  <si>
    <t>Металлорукав_ / d 25 мм</t>
  </si>
  <si>
    <t xml:space="preserve">РЗ-ЦПнг, ИЭК
</t>
  </si>
  <si>
    <t>только материал</t>
  </si>
  <si>
    <t>1.1.1.1.1.4.1.9</t>
  </si>
  <si>
    <t>Монтаж стальной трубы для кабеля / от 40 до 100 мм</t>
  </si>
  <si>
    <t>1.1.1.1.1.4.1.9.1</t>
  </si>
  <si>
    <t>Труба водогазопроводная_ / Сталь / обыкновенная / 40х3.5 мм</t>
  </si>
  <si>
    <t>1.1.1.1.1.4.1.10</t>
  </si>
  <si>
    <t>1.1.1.1.1.4.1.10.1</t>
  </si>
  <si>
    <t>Короб перфорированный_ / RL6  / 60x60</t>
  </si>
  <si>
    <t>60х40</t>
  </si>
  <si>
    <t>1.1.1.1.1.4.1.10.2</t>
  </si>
  <si>
    <t>Короб перфорированный_ / RL6  / 40x60</t>
  </si>
  <si>
    <t>1.1.1.1.1.4.1.11</t>
  </si>
  <si>
    <t>1.1.1.1.1.4.1.11.1</t>
  </si>
  <si>
    <t>артикул кц не учитывать.</t>
  </si>
  <si>
    <t>1.1.1.1.1.4.1.11.2</t>
  </si>
  <si>
    <t>1.1.1.1.1.4.1.12</t>
  </si>
  <si>
    <t>Монтаж разъема / Для коаксиального кабеля</t>
  </si>
  <si>
    <t>1.1.1.1.1.4.1.12.1</t>
  </si>
  <si>
    <t>Разъем кабельный_ / N-M012</t>
  </si>
  <si>
    <t>1.1.1.1.1.4.1.12.2</t>
  </si>
  <si>
    <t>Разъем кабельный_ / Т-112</t>
  </si>
  <si>
    <t>1.1.1.1.1.4.1.13</t>
  </si>
  <si>
    <t>Монтаж коннектора</t>
  </si>
  <si>
    <t>1.1.1.1.1.4.1.13.1</t>
  </si>
  <si>
    <t>Коннектор_ / 8P8C UTP Cat.5e (RJ-45)</t>
  </si>
  <si>
    <t>1.1.1.1.1.4.1.14</t>
  </si>
  <si>
    <t>Монтаж зажима, клеммы / Наборный</t>
  </si>
  <si>
    <t>1.1.1.1.1.4.1.14.1</t>
  </si>
  <si>
    <t>Зажим наборный_ / ЗНИ-4 мм2</t>
  </si>
  <si>
    <t xml:space="preserve">YZN10-004-K03,IEK
</t>
  </si>
  <si>
    <t>1.1.1.1.1.4.1.15</t>
  </si>
  <si>
    <t>Монтаж ввода кабельного / щеточный</t>
  </si>
  <si>
    <t>1.1.1.1.1.4.1.15.1</t>
  </si>
  <si>
    <t>Щеточный кабельный ввод_ / ЩВ (ЗАО «Связьстройдеталь»)</t>
  </si>
  <si>
    <t xml:space="preserve">серый TWT-CBW-BP, LANMASTER
</t>
  </si>
  <si>
    <t>1.1.1.1.1.4.1.16</t>
  </si>
  <si>
    <t>Маркировка кабеля</t>
  </si>
  <si>
    <t>1.1.1.1.1.4.1.16.1</t>
  </si>
  <si>
    <t>Бирка маркировочная_ / У-134</t>
  </si>
  <si>
    <t>1.1.1.1.1.4.1.17</t>
  </si>
  <si>
    <t>1.1.1.1.1.4.1.17.1</t>
  </si>
  <si>
    <t>1.1.1.1.1.4.1.17.2</t>
  </si>
  <si>
    <t>Труба ПВХ гофрированная_ / Легкая с протяжкой / 32 мм</t>
  </si>
  <si>
    <t>1.1.1.1.1.4.1.17.3</t>
  </si>
  <si>
    <t>1.1.1.1.1.4.1.17.4</t>
  </si>
  <si>
    <t>Труба ПВХ гофрированная_ / Легкая с протяжкой / 16 мм</t>
  </si>
  <si>
    <t>1.1.1.1.1.4.1.18</t>
  </si>
  <si>
    <t>Монтаж трубы ПВХ, ПНД для кабеля / от 40мм до 100мм</t>
  </si>
  <si>
    <t>1.1.1.1.1.4.1.18.1</t>
  </si>
  <si>
    <t>Труба ПВХ гофрированная_ / Легкая с протяжкой / 40 мм</t>
  </si>
  <si>
    <t>1.1.1.1.1.4.2</t>
  </si>
  <si>
    <t>1.1.1.1.1.4.2.1</t>
  </si>
  <si>
    <t>Монтаж грозоразрядника, грозозащиты</t>
  </si>
  <si>
    <t>1.1.1.1.1.4.2.1.1</t>
  </si>
  <si>
    <t>Устройство грозозащиты_ / NSBon-15</t>
  </si>
  <si>
    <t xml:space="preserve">артикул по кц не учитывать. Принять, исходя из технических характеристик проекта.
</t>
  </si>
  <si>
    <t>1.1.1.1.1.4.2.2</t>
  </si>
  <si>
    <t>1.1.1.1.1.4.2.2.1</t>
  </si>
  <si>
    <t>Извещатель охранный магнито-контактный точечный_ / ИО 102-20 А3П</t>
  </si>
  <si>
    <t>1.1.1.1.1.4.2.3</t>
  </si>
  <si>
    <t>Монтаж извещателя / Пожарный дымовой адресно-аналоговый</t>
  </si>
  <si>
    <t>1.1.1.1.1.4.2.3.1</t>
  </si>
  <si>
    <t>Извещатель пожарный дымовой адресно-аналоговый радиоканальный_ / ИП 212-01-А "RUBETEK"</t>
  </si>
  <si>
    <t>1.1.1.1.1.4.2.4</t>
  </si>
  <si>
    <t>Монтаж извещателя / Пожарный ручной адресный</t>
  </si>
  <si>
    <t>1.1.1.1.1.4.2.4.1</t>
  </si>
  <si>
    <t>Извещатель пожарный ручной адресный радиоканальный_ / ИП 513-01-B "RUBETEK"</t>
  </si>
  <si>
    <t>1.1.1.1.1.4.2.5</t>
  </si>
  <si>
    <t>1.1.1.1.1.4.2.5.1</t>
  </si>
  <si>
    <t>Батарея аккумуляторная_ / SNR-UPS-BCRM-2000-S72</t>
  </si>
  <si>
    <t xml:space="preserve">артикул кц не учитывать. CR123A
</t>
  </si>
  <si>
    <t>1.1.1.1.1.4.2.5.2</t>
  </si>
  <si>
    <t>Батарея аккумуляторная_ / SNR-UPS-BCRM-3000-S72</t>
  </si>
  <si>
    <t>артикул кц не учитывать. CR2032</t>
  </si>
  <si>
    <t>1.1.1.1.1.4.2.5.3</t>
  </si>
  <si>
    <t>Батарея аккумуляторная_ / DTM 1207 / 12В / 7Ач</t>
  </si>
  <si>
    <t>1.1.1.1.1.4.2.5.4</t>
  </si>
  <si>
    <t>Батарея аккумуляторная_ / DTM 1212 / 12В / 12Ач</t>
  </si>
  <si>
    <t>1.1.1.1.1.4.2.6</t>
  </si>
  <si>
    <t>1.1.1.1.1.4.2.6.1</t>
  </si>
  <si>
    <t>Источник вторичного электропитания резервированный_ / БИРП-12/2,0</t>
  </si>
  <si>
    <t>ИВЭПР 24/3,5 2х7-Р БР, Рубеж</t>
  </si>
  <si>
    <t>1.1.1.1.1.4.2.6.2</t>
  </si>
  <si>
    <t>Источник вторичного электропитания резервированный_ / СКАТ 2400М DIN</t>
  </si>
  <si>
    <t>ИВЭПР 24/1,5 2х7-Р БР, Рубеж</t>
  </si>
  <si>
    <t>1.1.1.1.1.4.2.6.3</t>
  </si>
  <si>
    <t>Источник вторичного электропитания резервированный_ / РАПАН-10 DIN</t>
  </si>
  <si>
    <t xml:space="preserve">ИВЭПР 24/2,5 2х12-Р БР, Рубеж
</t>
  </si>
  <si>
    <t>1.1.1.1.1.4.2.6.4</t>
  </si>
  <si>
    <t>Источник вторичного электропитания резервированный_ / СКАТ-1200И7 исп.1</t>
  </si>
  <si>
    <t>ИВЭПР 24/5 2х12-Р БР, Рубеж</t>
  </si>
  <si>
    <t>1.1.1.1.1.4.2.7</t>
  </si>
  <si>
    <t>1.1.1.1.1.4.2.7.1</t>
  </si>
  <si>
    <t>Коробка монтажная_ / КМОПГ(4Кх2,5) 100х100х50 IP54  / ПожТехКабель</t>
  </si>
  <si>
    <t>1.1.1.1.1.4.2.7.2</t>
  </si>
  <si>
    <t>Коробка монтажная_ / 210х100х37 / огнестойкая</t>
  </si>
  <si>
    <t xml:space="preserve">200х200х60, IP66 КМОМГ
</t>
  </si>
  <si>
    <t>1.1.1.1.1.4.2.7.3</t>
  </si>
  <si>
    <t>Коробка монтажная_ /  КМ-О (4к)-IP41 / Гефест</t>
  </si>
  <si>
    <t>1.1.1.1.1.4.2.8</t>
  </si>
  <si>
    <t>Монтаж оповещателя звукового</t>
  </si>
  <si>
    <t>1.1.1.1.1.4.2.8.1</t>
  </si>
  <si>
    <t>Оповещатель_ / Звуковой / Маяк-24-ЗМ</t>
  </si>
  <si>
    <t>1.1.1.1.1.4.2.9</t>
  </si>
  <si>
    <t>Монтаж оповещателя, громкоговорителя / настенный</t>
  </si>
  <si>
    <t>1.1.1.1.1.4.2.9.1</t>
  </si>
  <si>
    <t>Оповещатель_ / Речевой, радиоканальный / ОР-Р-01 "RUBETEK"</t>
  </si>
  <si>
    <t>1.1.1.1.1.4.2.10</t>
  </si>
  <si>
    <t>Монтаж светового указателя, оповещателя</t>
  </si>
  <si>
    <t>1.1.1.1.1.4.2.10.1</t>
  </si>
  <si>
    <t>Оповещатель пожарный световой_ / Маяк-24-СТ</t>
  </si>
  <si>
    <t>1.1.1.1.1.4.2.11</t>
  </si>
  <si>
    <t>1.1.1.1.1.4.2.11.1</t>
  </si>
  <si>
    <t>1.1.1.1.1.4.2.12</t>
  </si>
  <si>
    <t>Монтаж преобразователя интерфейса</t>
  </si>
  <si>
    <t>1.1.1.1.1.4.2.12.1</t>
  </si>
  <si>
    <t>Преобразователь интерфейса_ / С2000-Ethernet</t>
  </si>
  <si>
    <t>1.1.1.1.1.4.2.13</t>
  </si>
  <si>
    <t>Монтаж расширителя / Адресный</t>
  </si>
  <si>
    <t>1.1.1.1.1.4.2.13.1</t>
  </si>
  <si>
    <t>Расширитель адресный АР-1 RUBETEK</t>
  </si>
  <si>
    <t>1.1.1.1.1.4.2.14</t>
  </si>
  <si>
    <t>Монтаж расширителя / Радиоканальный</t>
  </si>
  <si>
    <t>1.1.1.1.1.4.2.14.1</t>
  </si>
  <si>
    <t>Расширитель радиоканальный_ / РР-01-64 "RUBETEK"</t>
  </si>
  <si>
    <t>РР-01-250 "RUBETEK"</t>
  </si>
  <si>
    <t>1.1.1.1.1.4.2.14.2</t>
  </si>
  <si>
    <t>Расширитель радиоканальный_ / PP-02-250 "Rubetek"</t>
  </si>
  <si>
    <t>1.1.1.1.1.4.2.15</t>
  </si>
  <si>
    <t>Монтаж устройства дистанционного пуска</t>
  </si>
  <si>
    <t>1.1.1.1.1.4.2.15.1</t>
  </si>
  <si>
    <t>Устройство дистанционного пуска_ / УДП 513-101П Rubetek</t>
  </si>
  <si>
    <t>1.1.1.1.1.4.2.15.2</t>
  </si>
  <si>
    <t>Устройство дистанционного пуска_ / УДП 513-101Д Rubetek</t>
  </si>
  <si>
    <t>1.1.1.1.1.4.2.16</t>
  </si>
  <si>
    <t>Монтаж устройства оконечного объектового</t>
  </si>
  <si>
    <t>1.1.1.1.1.4.2.16.1</t>
  </si>
  <si>
    <t>Устройство оконечное объектовое_ / УОО-ТЛ</t>
  </si>
  <si>
    <t xml:space="preserve">Станция объектовая РСПИ "Стрелец-Мониторинг" с модулем МВК -RS			Аргус-Спектр
</t>
  </si>
  <si>
    <t>1.1.1.1.1.4.2.17</t>
  </si>
  <si>
    <t>Монтаж шкафа / Монтажный / навесной</t>
  </si>
  <si>
    <t>1.1.1.1.1.4.2.17.1</t>
  </si>
  <si>
    <t>Шкаф навесной_ / ШМ1-БП / 342х252х130</t>
  </si>
  <si>
    <t>800х650х250 с метал. дверью с замком, ЩМП -4-0 36 УХЛ3 IP31 YKM40-04-31, IEK</t>
  </si>
  <si>
    <t>1.1.1.1.1.4.2.17.2</t>
  </si>
  <si>
    <t>Шкаф навесной_ / ШУСПД / 350×400×150 мм</t>
  </si>
  <si>
    <t>артикул по кц не учитывать. 
1200 х 650 х 285, с металлической дверью с замком, ЩМП -6-2 36 УХЛ3 IP31 YKM42-06-31, IEK</t>
  </si>
  <si>
    <t>1.1.1.1.1.4.2.18</t>
  </si>
  <si>
    <t>1.1.1.1.1.4.2.18.1</t>
  </si>
  <si>
    <t>1.1.1.1.1.4.2.19</t>
  </si>
  <si>
    <t>1.1.1.1.1.4.2.19.1</t>
  </si>
  <si>
    <t>Антенна базовая_ / Anli A-100 MU</t>
  </si>
  <si>
    <t>1.1.1.1.1.4.2.20</t>
  </si>
  <si>
    <t>Установка модуля коммутационного</t>
  </si>
  <si>
    <t>1.1.1.1.1.4.2.20.1</t>
  </si>
  <si>
    <t>Модуль коммутационный_ / МК-1</t>
  </si>
  <si>
    <t xml:space="preserve">"RUBETEK"
</t>
  </si>
  <si>
    <t>1.1.1.1.1.4.2.20.2</t>
  </si>
  <si>
    <t>Модуль коммутационный_ / МК-2</t>
  </si>
  <si>
    <t>"RUBETEK"</t>
  </si>
  <si>
    <t>1.1.1.1.1.4.2.20.3</t>
  </si>
  <si>
    <t>Модуль коммутационный_ / МК-6</t>
  </si>
  <si>
    <t>1.1.1.1.1.4.2.20.4</t>
  </si>
  <si>
    <t>Модуль коммутационный_ / МК-4</t>
  </si>
  <si>
    <t>1.1.1.1.1.4.2.21</t>
  </si>
  <si>
    <t>Установка прибора ППК / Радиоканальный</t>
  </si>
  <si>
    <t>1.1.1.1.1.4.2.21.1</t>
  </si>
  <si>
    <t>Прибор ППК радиоканальный_ / ППК-02-250-07</t>
  </si>
  <si>
    <t>1.1.1.1.1.4.2.22</t>
  </si>
  <si>
    <t>1.1.1.1.1.4.2.22.1</t>
  </si>
  <si>
    <t>Выключатель нагрузки_ / ВН-32 3P / 100А / MNV10-3-100</t>
  </si>
  <si>
    <t>1.1.1.1.1.4.2.23</t>
  </si>
  <si>
    <t>Установка антенной мачты</t>
  </si>
  <si>
    <t>1.1.1.1.1.4.2.23.1</t>
  </si>
  <si>
    <t>Кронштейн для мачты МА40 L=400мм</t>
  </si>
  <si>
    <t>2 шт.</t>
  </si>
  <si>
    <t>1.1.1.1.1.4.2.23.2</t>
  </si>
  <si>
    <t>Комплект крепления для антенной мачты_  / МА20 / МА50</t>
  </si>
  <si>
    <t>комплект</t>
  </si>
  <si>
    <t>1.1.1.1.1.4.2.23.3</t>
  </si>
  <si>
    <t>Антенная мачта_ / МА 50</t>
  </si>
  <si>
    <t>1.1.1.1.1.4.3</t>
  </si>
  <si>
    <t>1.1.1.1.1.4.3.1</t>
  </si>
  <si>
    <t>Пуско-наладочные работы АПС/СОУЭ</t>
  </si>
  <si>
    <t>1.1.1.1.1.4.4</t>
  </si>
  <si>
    <t>1.1.1.1.1.4.4.1</t>
  </si>
  <si>
    <t>1.1.1.1.1.4.4.1.1</t>
  </si>
  <si>
    <t>Огнезащитное покрытие_ / ИНЗАФЛЕЙМ ХПС-КС</t>
  </si>
  <si>
    <t>Пена Огнеза</t>
  </si>
  <si>
    <t>кг</t>
  </si>
  <si>
    <t>1.1.1.1.1.5</t>
  </si>
  <si>
    <t>Кабельные конструкции (КК)</t>
  </si>
  <si>
    <t>1.1.1.1.1.5.1</t>
  </si>
  <si>
    <t>1.1.1.1.1.5.1.1</t>
  </si>
  <si>
    <t>Монтаж лотка / проволочного</t>
  </si>
  <si>
    <t>с учетом расходных материалов (анкеры,гайки,винты и тд.)</t>
  </si>
  <si>
    <t>1.1.1.1.1.5.1.1.1</t>
  </si>
  <si>
    <t>Перегородка лотка_ / ПЛПТ-50 / 2,5 м</t>
  </si>
  <si>
    <t>1.1.1.1.1.5.1.1.2</t>
  </si>
  <si>
    <t>Соединитель универсальный шарнирный для лотка_ / СЛУШ-80</t>
  </si>
  <si>
    <t>ПСУУЛ-200х50-65-1,0-СЦ</t>
  </si>
  <si>
    <t>1.1.1.1.1.5.1.1.3</t>
  </si>
  <si>
    <t>Соединитель универсальный шарнирный для лотка_ / СЛУШ-50</t>
  </si>
  <si>
    <t>ПСУУЛ-50х50-1,0-СЦ</t>
  </si>
  <si>
    <t>1.1.1.1.1.5.1.1.4</t>
  </si>
  <si>
    <t>Соединитель универсальный шарнирный для лотка_ / СЛУШ-50/65</t>
  </si>
  <si>
    <t>1.1.1.1.1.5.1.1.5</t>
  </si>
  <si>
    <t>Соединитель универсальный шарнирный для лотка_ / СЛУШ-100</t>
  </si>
  <si>
    <t>ПСУУЛ-100х50-65-1,0-СЦ</t>
  </si>
  <si>
    <t>1.1.1.1.1.5.1.1.6</t>
  </si>
  <si>
    <t>Скоба для настенного крепления_ / СН-300-2,0</t>
  </si>
  <si>
    <t>сн-450</t>
  </si>
  <si>
    <t>1.1.1.1.1.5.1.1.7</t>
  </si>
  <si>
    <t>Проводник заземляющий_ / ЗПУ 6х200</t>
  </si>
  <si>
    <t>1.1.1.1.1.5.1.1.8</t>
  </si>
  <si>
    <t>Соединитель проволочного лотка_ / СПЛП / 28х230</t>
  </si>
  <si>
    <t>1.1.1.1.1.5.1.1.9</t>
  </si>
  <si>
    <t>Соединитель проволочного лотка_ / СПЛД20</t>
  </si>
  <si>
    <t>1.1.1.1.1.5.1.1.10</t>
  </si>
  <si>
    <t>Профиль П-образный_ / L 1000 мм / 2,5 мм / PSM</t>
  </si>
  <si>
    <t>1.1.1.1.1.5.1.1.11</t>
  </si>
  <si>
    <t>Лоток электротехнический проволочный_ / ПЛМ-200х60 мм</t>
  </si>
  <si>
    <t>1.1.1.1.1.5.1.1.12</t>
  </si>
  <si>
    <t>Лоток электротехнический проволочный_ / ПЛМ-300х60 мм</t>
  </si>
  <si>
    <t>1.1.1.1.1.5.1.1.13</t>
  </si>
  <si>
    <t>Лоток электротехнический проволочный_ / ПЛМ-100х60 мм</t>
  </si>
  <si>
    <t>1.1.1.1.1.5.1.1.14</t>
  </si>
  <si>
    <t>Кронштейн настенный для лотка_ / КНПЛБ-200</t>
  </si>
  <si>
    <t>1.1.1.1.1.5.1.1.15</t>
  </si>
  <si>
    <t>Кронштейн настенный для лотка_ / КНПЛ-100</t>
  </si>
  <si>
    <t>1.1.1.1.1.5.1.1.16</t>
  </si>
  <si>
    <t>Кронштейн настенный для лотка_ / КНПЛ-200</t>
  </si>
  <si>
    <t>1.1.1.1.1.5.1.1.17</t>
  </si>
  <si>
    <t>Кронштейн настенный для лотка_ / КНПЛБ-100</t>
  </si>
  <si>
    <t>1.1.1.1.1.5.1.1.18</t>
  </si>
  <si>
    <t>Кронштейн настенный для лотка_ / КНПЛБ-300 / 300 мм</t>
  </si>
  <si>
    <t>400</t>
  </si>
  <si>
    <t>1.1.1.1.1.5.1.2</t>
  </si>
  <si>
    <t>Монтаж лотка / перфорированного, неперфорированного</t>
  </si>
  <si>
    <t>1.1.1.1.1.5.1.2.1</t>
  </si>
  <si>
    <t>Хомут крышки лотка_ / ХКП-50х50-1,0-СЦ</t>
  </si>
  <si>
    <t>ХКУ-50х50</t>
  </si>
  <si>
    <t>1.1.1.1.1.5.1.2.2</t>
  </si>
  <si>
    <t>Хомут крышки лотка_ / ХКП-200х50-1,0-СЦ</t>
  </si>
  <si>
    <t>ХКУ-200х50</t>
  </si>
  <si>
    <t>1.1.1.1.1.5.1.2.3</t>
  </si>
  <si>
    <t>Хомут крышки лотка_ / ХКП-100х50-1,0-СЦ</t>
  </si>
  <si>
    <t>ХКУ-100х50</t>
  </si>
  <si>
    <t>1.1.1.1.1.5.1.2.4</t>
  </si>
  <si>
    <t>Шпилька резьбовая_ / L=2000 мм / М8 / ШП8-2</t>
  </si>
  <si>
    <t>212м</t>
  </si>
  <si>
    <t>1.1.1.1.1.5.1.2.5</t>
  </si>
  <si>
    <t>Т-отвод к лотку_ / ТТРП-200х50-1,0-R100-СЦ</t>
  </si>
  <si>
    <t>1.1.1.1.1.5.1.2.6</t>
  </si>
  <si>
    <t>Т-отвод к лотку_ / ТТРП 50х50</t>
  </si>
  <si>
    <t>1.1.1.1.1.5.1.2.7</t>
  </si>
  <si>
    <t>Т-отвод к лотку_ / ТТРпгц 100х50-1,0</t>
  </si>
  <si>
    <t>1.1.1.1.1.5.1.2.8</t>
  </si>
  <si>
    <t>Соединитель универсальный для лотка_ / СЛУМ-50</t>
  </si>
  <si>
    <t>СЛУИ-50/65</t>
  </si>
  <si>
    <t>1.1.1.1.1.5.1.2.9</t>
  </si>
  <si>
    <t>Перегородка лотка_ / ПЛПТ-50 УЛ / Универсальная / 3 м</t>
  </si>
  <si>
    <t>1.1.1.1.1.5.1.2.10</t>
  </si>
  <si>
    <t>Лоток электротехнический (м) Металл/Неперфорированный/50/100/3000</t>
  </si>
  <si>
    <t>1.1.1.1.1.5.1.2.11</t>
  </si>
  <si>
    <t>Лоток электротехнический (м) Металл/Неперфорированный/50/200/3000</t>
  </si>
  <si>
    <t>1.1.1.1.1.5.1.2.12</t>
  </si>
  <si>
    <t>Лоток электротехнический (м) Металл/Неперфорированный/50/50/3000</t>
  </si>
  <si>
    <t>1.1.1.1.1.5.1.2.13</t>
  </si>
  <si>
    <t>Крышка лотка к Т-отводу плавному_ / КТТРП-50-1,0-R100-СЦ</t>
  </si>
  <si>
    <t>КТТРп-50</t>
  </si>
  <si>
    <t>1.1.1.1.1.5.1.2.14</t>
  </si>
  <si>
    <t>Крышка лотка к Т-отводу плавному_ / КТТРпгц-100</t>
  </si>
  <si>
    <t>КТТРп-100</t>
  </si>
  <si>
    <t>1.1.1.1.1.5.1.2.15</t>
  </si>
  <si>
    <t>Крышка лотка к Т-отводу плавному_ / КТТРП-200</t>
  </si>
  <si>
    <t>1.1.1.1.1.5.1.2.16</t>
  </si>
  <si>
    <t>Крышка к лотку_ / КЛЗТ-50 / 50х15х3000</t>
  </si>
  <si>
    <t>1.1.1.1.1.5.1.2.17</t>
  </si>
  <si>
    <t>Крышка к лотку_ / КЛЗТ-100 / 100х15х3000</t>
  </si>
  <si>
    <t>1.1.1.1.1.5.1.2.18</t>
  </si>
  <si>
    <t>Крышка к лотку_ / КЛЗТ-200 / 200х15х3000</t>
  </si>
  <si>
    <t>1.1.1.1.1.5.1.3</t>
  </si>
  <si>
    <t>с учетом расходных материалов</t>
  </si>
  <si>
    <t>1.1.1.1.1.5.1.3.1</t>
  </si>
  <si>
    <t>Провод_ / ПуГВнг(В)-LS / 1х6 мм</t>
  </si>
  <si>
    <t>1.1.1.1.1.5.1.4</t>
  </si>
  <si>
    <t>Монтаж стальной профильной трубы для кабеля</t>
  </si>
  <si>
    <t>1.1.1.1.1.5.1.4.1</t>
  </si>
  <si>
    <t>Труба стальная_ / 100х100х3 мм / ГОСТ 8639-83</t>
  </si>
  <si>
    <t>100х100х3,5</t>
  </si>
  <si>
    <t>1.1.1.1.1.5.2</t>
  </si>
  <si>
    <t>1.1.1.1.1.5.2.1</t>
  </si>
  <si>
    <t>1.1.1.1.1.5.2.1.1</t>
  </si>
  <si>
    <t>Клемма_ / 221-415 / 5-контактная</t>
  </si>
  <si>
    <t>1.1.1.1.1.6</t>
  </si>
  <si>
    <t>Опорная система передачи данных (ОСПД)</t>
  </si>
  <si>
    <t>1.1.1.1.1.6.1</t>
  </si>
  <si>
    <t>1.1.1.1.1.6.1.1</t>
  </si>
  <si>
    <t>Прокладка кабеля / Волоконно-оптический</t>
  </si>
  <si>
    <t>1.1.1.1.1.6.1.1.1</t>
  </si>
  <si>
    <t>1.1.1.1.1.6.1.2</t>
  </si>
  <si>
    <t>1.1.1.1.1.6.1.2.1</t>
  </si>
  <si>
    <t>Разъем универсальный_ / Jack (ш) 3.5 (стерео) клеммная колодка</t>
  </si>
  <si>
    <t>1.1.1.1.1.6.1.2.2</t>
  </si>
  <si>
    <t>Вставка_ / KJNE-8P8C-C5e-90-BK</t>
  </si>
  <si>
    <t>1.1.1.1.1.6.1.3</t>
  </si>
  <si>
    <t>1.1.1.1.1.6.1.3.1</t>
  </si>
  <si>
    <t>1.1.1.1.1.6.1.3.2</t>
  </si>
  <si>
    <t>1.1.1.1.1.6.1.4</t>
  </si>
  <si>
    <t>1.1.1.1.1.6.1.4.1</t>
  </si>
  <si>
    <t>Труба ПВХ гофрированная_ / Тяжелая с протяжкой, серый | 91520 | DKC / 20 мм</t>
  </si>
  <si>
    <t>1.1.1.1.1.6.2</t>
  </si>
  <si>
    <t>1.1.1.1.1.6.2.1</t>
  </si>
  <si>
    <t>1.1.1.1.1.6.2.1.1</t>
  </si>
  <si>
    <t>Патч-корд волоконно-оптический_ / SM SC/UPC-SC/UPC 1м</t>
  </si>
  <si>
    <t>1.1.1.1.1.6.2.2</t>
  </si>
  <si>
    <t>Включение в аппаратуру разъемов / 3 м</t>
  </si>
  <si>
    <t>1.1.1.1.1.6.2.2.1</t>
  </si>
  <si>
    <t>Патч-корд_ / UTP кат. 5e, 3м, неэкранированный</t>
  </si>
  <si>
    <t>1.1.1.1.1.6.2.3</t>
  </si>
  <si>
    <t>Заземление оборудования</t>
  </si>
  <si>
    <t>1.1.1.1.1.6.2.3.1</t>
  </si>
  <si>
    <t>Комплект проводов заземления_ / ПЗ-ШТК-М</t>
  </si>
  <si>
    <t>1.1.1.1.1.6.2.4</t>
  </si>
  <si>
    <t>Монтаж блока розеток</t>
  </si>
  <si>
    <t>1.1.1.1.1.6.2.4.1</t>
  </si>
  <si>
    <t>Блок розеток 19"_ / БР 16-008</t>
  </si>
  <si>
    <t>1.1.1.1.1.6.2.5</t>
  </si>
  <si>
    <t>1.1.1.1.1.6.2.5.1</t>
  </si>
  <si>
    <t>Выключатель автоматический ВА 47-29 1P 6А IP20, На DIN-рейку</t>
  </si>
  <si>
    <t>16А, C, 1P, 1-модульный, 220 В, IP20</t>
  </si>
  <si>
    <t>1.1.1.1.1.6.2.7</t>
  </si>
  <si>
    <t>1.1.1.1.1.6.2.7.1</t>
  </si>
  <si>
    <t>Источник бесперебойного питания_ / SRT2200RMXLI / в стойку</t>
  </si>
  <si>
    <t>1.1.1.1.1.6.2.8</t>
  </si>
  <si>
    <t>Монтаж панели с DIN рейкой</t>
  </si>
  <si>
    <t>1.1.1.1.1.6.2.8.1</t>
  </si>
  <si>
    <t>Панель 19" c DIN рейкой_ / PS-3U</t>
  </si>
  <si>
    <t>1.1.1.1.1.6.2.9</t>
  </si>
  <si>
    <t>Монтаж платы сетевого управления ИБП</t>
  </si>
  <si>
    <t>1.1.1.1.1.6.2.9.1</t>
  </si>
  <si>
    <t>Плата сетевого управления ИБП_ / AP9631</t>
  </si>
  <si>
    <t>1.1.1.1.1.6.2.10</t>
  </si>
  <si>
    <t>1.1.1.1.1.6.2.10.1</t>
  </si>
  <si>
    <t>1.1.1.1.1.6.2.11</t>
  </si>
  <si>
    <t>1.1.1.1.1.6.2.11.1</t>
  </si>
  <si>
    <t>Розетка на DIN рейку с заземляющим контактом_ / 2Р+N 16A</t>
  </si>
  <si>
    <t>1.1.1.1.1.6.2.12</t>
  </si>
  <si>
    <t>Монтаж шкафа / телекоммуникационный / навесной</t>
  </si>
  <si>
    <t>1.1.1.1.1.6.2.12.1</t>
  </si>
  <si>
    <t>Набор закладных винтов-шайб-гаек_ / ITK-HP-28 (М6х12мм)</t>
  </si>
  <si>
    <t>1.1.1.1.1.6.2.12.2</t>
  </si>
  <si>
    <t>Шкаф телекоммуникационный настенный_ / 19'' 15U / 350х600х760 мм</t>
  </si>
  <si>
    <t>18U, IPIP 20, 600х600 мм (ШхГ)</t>
  </si>
  <si>
    <t>1.1.1.1.1.6.2.13</t>
  </si>
  <si>
    <t>Монтаж шкафа / телекоммуникационный / напольный</t>
  </si>
  <si>
    <t>1.1.1.1.1.6.2.13.1</t>
  </si>
  <si>
    <t>1.1.1.1.1.6.2.13.2</t>
  </si>
  <si>
    <t>Шкаф телекоммуникационный напольный_ / 19" ШТК / (в соответствии со схемой)</t>
  </si>
  <si>
    <t xml:space="preserve">42U, IPIP 20, 600х800 мм (ШхГ) </t>
  </si>
  <si>
    <t>1.1.1.1.1.6.2.14</t>
  </si>
  <si>
    <t>Установка коммутатора</t>
  </si>
  <si>
    <t>1.1.1.1.1.6.2.14.1</t>
  </si>
  <si>
    <t>Коммутатор_ / DES-1210-28/ME</t>
  </si>
  <si>
    <t>1.1.1.1.1.6.2.14.2</t>
  </si>
  <si>
    <t>Коммутатор_ / DGS-3000-28SC</t>
  </si>
  <si>
    <t>1.1.1.1.1.6.2.15</t>
  </si>
  <si>
    <t>Установка комплекта внешних аккумуляторов</t>
  </si>
  <si>
    <t>1.1.1.1.1.6.2.15.1</t>
  </si>
  <si>
    <t>Комплект внешних аккумуляторов_ / SRT72RMBP</t>
  </si>
  <si>
    <t>1.1.1.1.1.6.2.16</t>
  </si>
  <si>
    <t>Установка кросса / оптический</t>
  </si>
  <si>
    <t>1.1.1.1.1.6.2.16.1</t>
  </si>
  <si>
    <t>Кросс оптический_  / ШКОС-Л-1U/2-8-SC ~ 8 -SC/SM ~ 8 -SC/UPC</t>
  </si>
  <si>
    <t>1.1.1.1.1.6.2.17</t>
  </si>
  <si>
    <t>1.1.1.1.1.6.2.17.1</t>
  </si>
  <si>
    <t>1.1.1.1.1.6.2.17.2</t>
  </si>
  <si>
    <t>1.1.1.1.1.6.2.18</t>
  </si>
  <si>
    <t>Установка органайзера кабельного</t>
  </si>
  <si>
    <t>1.1.1.1.1.6.2.18.1</t>
  </si>
  <si>
    <t>Органайзер кабельный_ / ГКО-4.62-9005</t>
  </si>
  <si>
    <t>1.1.1.1.1.6.2.19</t>
  </si>
  <si>
    <t>Установка патч-панели</t>
  </si>
  <si>
    <t>1.1.1.1.1.6.2.19.1</t>
  </si>
  <si>
    <t>Патч-панель 19"_ / PPBL3-19-24S-RM / 24</t>
  </si>
  <si>
    <t>1.1.1.1.1.6.2.20</t>
  </si>
  <si>
    <t>Установка вентиляторного модуля в шкафы и стойки</t>
  </si>
  <si>
    <t>1.1.1.1.1.6.2.20.1</t>
  </si>
  <si>
    <t>Модуль вентиляторный_ / 19" 1U</t>
  </si>
  <si>
    <t>с контроллером, 19'', 3 вентилятора, 230 В</t>
  </si>
  <si>
    <t>1.1.1.1.1.6.3</t>
  </si>
  <si>
    <t>1.1.1.1.1.6.3.1</t>
  </si>
  <si>
    <t>Пуско-наладочные работы ОСПД</t>
  </si>
  <si>
    <t>1.1.1.1.1.7</t>
  </si>
  <si>
    <t>Система видеонаблюдения (СВН)</t>
  </si>
  <si>
    <t>1.1.1.1.1.7.1</t>
  </si>
  <si>
    <t>1.1.1.1.1.7.1.1</t>
  </si>
  <si>
    <t>1.1.1.1.1.7.1.1.1</t>
  </si>
  <si>
    <t>out</t>
  </si>
  <si>
    <t>1.1.1.1.1.7.1.1.2</t>
  </si>
  <si>
    <t>1.1.1.1.1.7.1.2</t>
  </si>
  <si>
    <t>1.1.1.1.1.7.1.2.1</t>
  </si>
  <si>
    <t>Провод_ / ПВСнг(А)-LS / 2х0,75 мм</t>
  </si>
  <si>
    <t>2х2,5</t>
  </si>
  <si>
    <t>1.1.1.1.1.7.1.2.2</t>
  </si>
  <si>
    <t>Провод_ / ПуГВ ж/з / 1х6 мм</t>
  </si>
  <si>
    <t>1.1.1.1.1.7.1.3</t>
  </si>
  <si>
    <t>Монтаж зажима, клеммы / Пружинный</t>
  </si>
  <si>
    <t>1.1.1.1.1.7.1.3.1</t>
  </si>
  <si>
    <t>Клемма_ / CXDL-2,5-2L-I / пружинная / 1 / серый / OptiClip</t>
  </si>
  <si>
    <t>1.1.1.1.1.7.1.4</t>
  </si>
  <si>
    <t>1.1.1.1.1.7.1.4.1</t>
  </si>
  <si>
    <t>артикул по кц не учитывать.</t>
  </si>
  <si>
    <t>1.1.1.1.1.7.1.5</t>
  </si>
  <si>
    <t>с учетом креплений</t>
  </si>
  <si>
    <t>1.1.1.1.1.7.1.5.1</t>
  </si>
  <si>
    <t>Труба ПНД гофрированная с учетом прочих материалов_ / Легкая с протяжкой / 20 мм</t>
  </si>
  <si>
    <t>1.1.1.1.1.7.1.5.2</t>
  </si>
  <si>
    <t>Труба ПВХ гофрированная_ / Легкая с протяжкой, серый | 91920 | DKC / 20 мм</t>
  </si>
  <si>
    <t>1.1.1.1.1.7.1.6</t>
  </si>
  <si>
    <t>1.1.1.1.1.7.1.6.1</t>
  </si>
  <si>
    <t>1.1.1.1.1.7.1.7</t>
  </si>
  <si>
    <t>Монтаж фиксатора / Клемма</t>
  </si>
  <si>
    <t>1.1.1.1.1.7.1.7.1</t>
  </si>
  <si>
    <t>Фиксатор торцевой_ / ВАМ4</t>
  </si>
  <si>
    <t>1.1.1.1.1.7.2</t>
  </si>
  <si>
    <t>1.1.1.1.1.7.2.1</t>
  </si>
  <si>
    <t>1.1.1.1.1.7.2.1.1</t>
  </si>
  <si>
    <t>Патч-корд_ / PC-UTP-RJ45-CAT.5E-0.5M</t>
  </si>
  <si>
    <t>Шнур соединительный RJ-45 – RJ-45 кат. 5е, 0,5м</t>
  </si>
  <si>
    <t>1.1.1.1.1.7.2.2</t>
  </si>
  <si>
    <t>1.1.1.1.1.7.2.2.1</t>
  </si>
  <si>
    <t>1.1.1.1.1.7.2.2.2</t>
  </si>
  <si>
    <t>Шнур оптический_ / ШОС-SM/2.0 мм-SC/UPC-SC/UPC-1.0 м</t>
  </si>
  <si>
    <t>RJ-45 – RJ-45 кат. 5е, 1м</t>
  </si>
  <si>
    <t>1.1.1.1.1.7.2.2.3</t>
  </si>
  <si>
    <t>Вставка_ / KJNE-8P8C-C5e-90-ВК</t>
  </si>
  <si>
    <t>1.1.1.1.1.7.2.3</t>
  </si>
  <si>
    <t>Монтаж видеокамеры / IP</t>
  </si>
  <si>
    <t>Rubetek</t>
  </si>
  <si>
    <t>1.1.1.1.1.7.2.3.1</t>
  </si>
  <si>
    <t>Видеокамера IP_ / Rubetek / RV-3420 (купольная)</t>
  </si>
  <si>
    <t>1.1.1.1.1.7.2.3.2</t>
  </si>
  <si>
    <t>Видеокамера IP_ / Rubetek / RV-3418 (корпусная с коробкой)</t>
  </si>
  <si>
    <t>c монтажным комплектом RV-3418/К</t>
  </si>
  <si>
    <t>1.1.1.1.1.7.2.3.3</t>
  </si>
  <si>
    <t>Видеокамера IP_ / Rubetek / RV-3425 (лифтовая)</t>
  </si>
  <si>
    <t>RV-3422 поворотная</t>
  </si>
  <si>
    <t>1.1.1.1.1.7.2.4</t>
  </si>
  <si>
    <t xml:space="preserve">Монтаж видеокамеры / Кронштейн </t>
  </si>
  <si>
    <t>1.1.1.1.1.7.2.4.1</t>
  </si>
  <si>
    <t>Кронштейн для видеокамеры_ / DS-1660ZJ</t>
  </si>
  <si>
    <t>DS-1660ZJ-P</t>
  </si>
  <si>
    <t>1.1.1.1.1.7.2.5</t>
  </si>
  <si>
    <t>Монтаж видеорегистратора</t>
  </si>
  <si>
    <t>1.1.1.1.1.7.2.5.1</t>
  </si>
  <si>
    <t>Видеорегистратор_ / DS-8632NI-K8  / Hikvision</t>
  </si>
  <si>
    <t>1.1.1.1.1.7.2.6</t>
  </si>
  <si>
    <t>1.1.1.1.1.7.2.6.1</t>
  </si>
  <si>
    <t>Коробка распаячная_ / IP55 / 85х85х50</t>
  </si>
  <si>
    <t>70х70мм</t>
  </si>
  <si>
    <t>1.1.1.1.1.7.2.6.2</t>
  </si>
  <si>
    <t>Коробка монтажная_ / МК-1</t>
  </si>
  <si>
    <t>КМ1</t>
  </si>
  <si>
    <t>1.1.1.1.1.7.2.7</t>
  </si>
  <si>
    <t>1.1.1.1.1.7.2.7.1</t>
  </si>
  <si>
    <t>1.1.1.1.1.7.2.8</t>
  </si>
  <si>
    <t>1.1.1.1.1.7.2.8.1</t>
  </si>
  <si>
    <t>Устройство грозозащиты_ / УЗЛ-Е</t>
  </si>
  <si>
    <t>1.1.1.1.1.7.2.8.2</t>
  </si>
  <si>
    <t>Устройство грозозащиты_ / УЗП-24AC/5</t>
  </si>
  <si>
    <t>УЗП-12DС/5</t>
  </si>
  <si>
    <t>1.1.1.1.1.7.2.9</t>
  </si>
  <si>
    <t>1.1.1.1.1.7.2.9.1</t>
  </si>
  <si>
    <t>1.1.1.1.1.7.2.10</t>
  </si>
  <si>
    <t>Подключение жесткого диска</t>
  </si>
  <si>
    <t>1.1.1.1.1.7.2.10.1</t>
  </si>
  <si>
    <t>Жесткий диск_ / SATA III / 10 ТБ</t>
  </si>
  <si>
    <t>8 ТБ</t>
  </si>
  <si>
    <t>1.1.1.1.1.7.2.11</t>
  </si>
  <si>
    <t>1.1.1.1.1.7.2.11.1</t>
  </si>
  <si>
    <t>Адаптер_ / E-Line</t>
  </si>
  <si>
    <t>ЛНГС.465213.275</t>
  </si>
  <si>
    <t>1.1.1.1.1.7.2.12</t>
  </si>
  <si>
    <t>1.1.1.1.1.7.2.12.1</t>
  </si>
  <si>
    <t>Блок питания на DIN рейку_ / DR-100-24</t>
  </si>
  <si>
    <t>75W/12-24V/DIN</t>
  </si>
  <si>
    <t>1.1.1.1.1.7.2.12.2</t>
  </si>
  <si>
    <t>Блок питания_ / БП60Б-Д4-15</t>
  </si>
  <si>
    <t>HDR-15-12</t>
  </si>
  <si>
    <t>1.1.1.1.1.7.2.13</t>
  </si>
  <si>
    <t>1.1.1.1.1.7.2.13.1</t>
  </si>
  <si>
    <t>Коммутатор_ / DGS-1210-28P/ME</t>
  </si>
  <si>
    <t>1.1.1.1.1.7.2.14</t>
  </si>
  <si>
    <t>1.1.1.1.1.7.2.14.1</t>
  </si>
  <si>
    <t>1.1.1.1.1.7.2.14.2</t>
  </si>
  <si>
    <t>1.1.1.1.1.7.2.15</t>
  </si>
  <si>
    <t>1.1.1.1.1.7.2.15.1</t>
  </si>
  <si>
    <t>1.1.1.1.1.7.2.16</t>
  </si>
  <si>
    <t>1.1.1.1.1.7.2.16.1</t>
  </si>
  <si>
    <t>1.1.1.1.1.7.2.17</t>
  </si>
  <si>
    <t>Установка полки</t>
  </si>
  <si>
    <t>1.1.1.1.1.7.2.17.1</t>
  </si>
  <si>
    <t>Полка консольная_ / МС-40</t>
  </si>
  <si>
    <t>1.1.1.1.1.7.2.18</t>
  </si>
  <si>
    <t>1.1.1.1.1.7.2.18.1</t>
  </si>
  <si>
    <t>1.1.1.1.1.7.3</t>
  </si>
  <si>
    <t>1.1.1.1.1.7.3.1</t>
  </si>
  <si>
    <t>Пуско-наладочные работы СВН</t>
  </si>
  <si>
    <t>1.1.1.1.1.7.4</t>
  </si>
  <si>
    <t>1.1.1.1.1.7.4.1</t>
  </si>
  <si>
    <t>1.1.1.1.1.7.4.1.1</t>
  </si>
  <si>
    <t>1.1.1.1.1.7.4.1.2</t>
  </si>
  <si>
    <t>Герметик_ / ИНЗАГРЕМ ХПС (310 мл)</t>
  </si>
  <si>
    <t>А</t>
  </si>
  <si>
    <t>Наличие авансирования</t>
  </si>
  <si>
    <t>да (%) /нет</t>
  </si>
  <si>
    <t>Б</t>
  </si>
  <si>
    <t>Готовность приступить к работе по уведомлению</t>
  </si>
  <si>
    <t>да /нет</t>
  </si>
  <si>
    <t>В</t>
  </si>
  <si>
    <t>Г</t>
  </si>
  <si>
    <t>Срок исполнения предмета тендера</t>
  </si>
  <si>
    <t>Д</t>
  </si>
  <si>
    <t>Гарантийный срок 5 лет</t>
  </si>
  <si>
    <t>Информация о посещении объекта (были/не были), вопросы по результатам посещения</t>
  </si>
  <si>
    <t>были/не были
да/нет</t>
  </si>
  <si>
    <t>Ж</t>
  </si>
  <si>
    <t>Виды работ, планируемые к выполнению субподрядными организациями</t>
  </si>
  <si>
    <t>вид работ-наименование</t>
  </si>
  <si>
    <t>З</t>
  </si>
  <si>
    <t>да/нет</t>
  </si>
  <si>
    <t>И</t>
  </si>
  <si>
    <t>Наличие СРО</t>
  </si>
  <si>
    <t>да (сумма) /нет</t>
  </si>
  <si>
    <t>К</t>
  </si>
  <si>
    <t>Опыт работы с ГК ПИК (при наличии текущих проектов- указать % реализации)</t>
  </si>
  <si>
    <t>объект/ вид работ/% выполнения</t>
  </si>
  <si>
    <t>Л</t>
  </si>
  <si>
    <t>объект/заказчик/год</t>
  </si>
  <si>
    <t>М</t>
  </si>
  <si>
    <t>Численность работающих всего / численность, планируемая для выполнения предмета тендера</t>
  </si>
  <si>
    <t>кол-во/кол-во</t>
  </si>
  <si>
    <t>Н</t>
  </si>
  <si>
    <t>Дата регистрации компании</t>
  </si>
  <si>
    <t>дд/мм/гг</t>
  </si>
  <si>
    <t>О</t>
  </si>
  <si>
    <t>год-сумма/год-сумма/год-сумма (руб.без НДС)</t>
  </si>
  <si>
    <t>П</t>
  </si>
  <si>
    <t>Сайт компании</t>
  </si>
  <si>
    <t>ссылка</t>
  </si>
  <si>
    <t>Р</t>
  </si>
  <si>
    <t>Генеральный директор : Ф.И.О. полностью, тел., e-mail</t>
  </si>
  <si>
    <t>С</t>
  </si>
  <si>
    <t>Контактное лицо: Ф.И.О. полностью, тел., e-mail</t>
  </si>
  <si>
    <t>Т</t>
  </si>
  <si>
    <t>Примечание к ТКП претендента</t>
  </si>
  <si>
    <t>на дин-рейку, 2,5мм
артикул кц не учитывать. Только материал</t>
  </si>
  <si>
    <t>Клемма винтовая на DIN-рейку. Только материал</t>
  </si>
  <si>
    <t>ST 1,5 - 3031076. Только материал</t>
  </si>
  <si>
    <t>модуль преобразования интерфейсов МПИ-20, "RUBETEK"</t>
  </si>
  <si>
    <t>РЗ-ЦП-20</t>
  </si>
  <si>
    <t>техническая 25х2 мм</t>
  </si>
  <si>
    <t>артикул по кц не учитывать. RJ-45 8P8C Cat 5e</t>
  </si>
  <si>
    <t>Кабель витая пара_ / U/UTP Cat. 5e PVCLS нг(А)-LS / 4х2х0,52 мм  (Спецкабель)</t>
  </si>
  <si>
    <t>артикул кц не учитывать. КПИ 2в-4 41 А. только материал</t>
  </si>
  <si>
    <t>на кронштейне, с удлинителем</t>
  </si>
  <si>
    <t>ЩМП-4-0 36 УХЛ3, YKM40-04-31</t>
  </si>
  <si>
    <t>Б326-4П25-10</t>
  </si>
  <si>
    <t>раздел АСКУВТ. Только материал</t>
  </si>
  <si>
    <t>3м</t>
  </si>
  <si>
    <t>1.1.1.1.1.1.2.10</t>
  </si>
  <si>
    <t>1.1.1.1.1.1.2.10.1</t>
  </si>
  <si>
    <t>Монтаж термостата/ Защиты от замораживания</t>
  </si>
  <si>
    <t>Термостат защиты от замораживания_ / TSKP 15/4mm</t>
  </si>
  <si>
    <t>Эл.счетчики-332 шт.; Водосчетчики ГВС и ХВС-670 шт.; Тепловычислители-782 шт.</t>
  </si>
  <si>
    <t>Ридан https://ridan.ru/product/088H2245R</t>
  </si>
  <si>
    <t xml:space="preserve"> !!!К заполнению ячейки, выделенные голубым, включая название компании, ИНН и квалификационную информацию под таблицей!!!</t>
  </si>
  <si>
    <t>В стоимость работ включены все затраты, в том числе материалы и НДС 20%</t>
  </si>
  <si>
    <t>Квалификационная информация</t>
  </si>
  <si>
    <t>Является ли ваша компания плательщиком НДС</t>
  </si>
  <si>
    <t>мес./указать по каждому Лоту</t>
  </si>
  <si>
    <t>Е</t>
  </si>
  <si>
    <t>Готовность подписать договор в редакции Заказчика, включая гарантийные удержания 5% от общей стоимости со сроком возврата до 12 месяцев</t>
  </si>
  <si>
    <t>Согласие работать в ЭДО и подписать соглашение об ЭДО по типовой форме</t>
  </si>
  <si>
    <t>Опыт реализации подобных видов работ за последние 2-3 года (указать не более 5 ключевых объектов и их заказчиков )</t>
  </si>
  <si>
    <t>Оборот за последние 3 года (указать оборот (выручку) по данным бухгалтерской отчетности за 2021/2022/2023 год)</t>
  </si>
  <si>
    <t>У</t>
  </si>
  <si>
    <t>Ф</t>
  </si>
  <si>
    <t>Планируемый к выполнению объем</t>
  </si>
  <si>
    <t>(указать номера Лотов/наименования работ)</t>
  </si>
  <si>
    <t>Х</t>
  </si>
  <si>
    <t xml:space="preserve">Согласие к участию в редукцоне на электронной площадке В2В  </t>
  </si>
  <si>
    <t>2021 - 
2022 -
2023 - руб. без НДС</t>
  </si>
  <si>
    <t>Заполните : Название компании ИНН</t>
  </si>
  <si>
    <t>Кабель силовой ВВГнг(A)-$fRLS 3х2,5мм2, 660В</t>
  </si>
  <si>
    <t>Кабель огнестойкий_ / КСКВЭВнг(А)-$fRLS / 2х1,5 мм</t>
  </si>
  <si>
    <t>Пена монтажная_ / Огнезащитная D$f1201 (ДКС)</t>
  </si>
  <si>
    <t>артикул кц не учитывать. SMA-$famale</t>
  </si>
  <si>
    <t>Распределитель тепла_ / INDIV-X-10, Dan$foss / с визуальным считыванием показаний</t>
  </si>
  <si>
    <t>Кабель витая пара_ / $f/UTP Cat5e PVCLSнг(A)-$fRLS / 2х2х0,52 мм (ParLan)</t>
  </si>
  <si>
    <t>U/UTP Cat5е нг(A)-$fRLS 2x2x0,52, Спецкабель</t>
  </si>
  <si>
    <t>Кабель огнестойкий_ / КПСнг(А)-$fRLS / 5x2x0,5 мм</t>
  </si>
  <si>
    <t>Кабель огнестойкий_ / КПСнг(А)-$fRLS / 1х2х0,5 мм (Спецкабель)</t>
  </si>
  <si>
    <t>DB-9M/9$f</t>
  </si>
  <si>
    <t>Кабель витая пара_ / ParLan $f/UTP Cat5e PVCLS нг(А)-$fRLS / 4х2x0,52</t>
  </si>
  <si>
    <t>Кабель коаксиальный_ / 8D-$fB-PVC</t>
  </si>
  <si>
    <t>Кабель огнестойкий_ / КПСнг(А)-$fRLS / 1х2х1,5 мм (Спецкабель)</t>
  </si>
  <si>
    <t>Кабель огнестойкий_ / КПСнг(А)-$fRLS / 1х2х0,75 (Спецкабель)</t>
  </si>
  <si>
    <t>Кабель огнестойкий_ / КПСЭнг(А)-$fRLS / 2х2х0,75 мм (Спецкабель)</t>
  </si>
  <si>
    <t>Кабель огнестойкий_ / КПСнг(А)-$fRLS / 4х2х0,5 (Спецкабель)</t>
  </si>
  <si>
    <t>Кабель огнестойкий_ / КПСнг(А)-$fRLS / 2х2х0,75 (Спецкабель)</t>
  </si>
  <si>
    <t>Кабель огнестойкий_ / КПСЭнг(А)-$fRLS / 1х2х1,5 мм</t>
  </si>
  <si>
    <t>Кабель огнестойкий_ / КПСЭнг(А)-$fRLS / 1х2х0,5 мм (Спецкабель)</t>
  </si>
  <si>
    <t>Кабель огнестойкий_ / КПСнг(А)-$fRLS / 1х2х2,5 (Спецкабель)</t>
  </si>
  <si>
    <t>Кабель огнестойкий_ / КПСЭнг(А)-$fRLS / 1х2х0,75 (Спецкабель)</t>
  </si>
  <si>
    <t>Кабель огнестойкий_ / КСРЭВнг(А)-$fRLS / 2х2х0,97 мм</t>
  </si>
  <si>
    <t>Кабель огнестойкий_ / КПСнг(А)-$fRLS / 2х2х0,5 мм (Спецкабель)</t>
  </si>
  <si>
    <t>клемма заземления $fC37303</t>
  </si>
  <si>
    <t>Кабель волоконно-оптический_ / ОБР-В нг(A)-H$f 24 G.657А</t>
  </si>
  <si>
    <t>Установка модуля S$fP</t>
  </si>
  <si>
    <t>Модуль S$fP_ / ML-SG-3WDS-55SD</t>
  </si>
  <si>
    <t>Модуль S$fP_ / ML-SG-3WDS-31SD</t>
  </si>
  <si>
    <t>Кабель витая пара_ / ParLan U/UTP Cat5e ZH нг(А)-H$f / 4х2х0,52</t>
  </si>
  <si>
    <t>Кабель витая пара_ / ParLan U/UTP Cat.5e ZH нг(А)-H$f / 4х2х0,52</t>
  </si>
  <si>
    <t>Установка адаптера для Wi-$fi в лифте</t>
  </si>
  <si>
    <t>Модуль S$fP_ / ML-SG-3WDS-LB31S</t>
  </si>
  <si>
    <t>Модуль S$fP_ / ML-SG-3WDS-LB55S</t>
  </si>
  <si>
    <t>на производство комплекса работ (поставка, монтаж и пуско-наладочные работы) внутренних слаботочных сетей объекта: «Многоквартирный жилой дом со встроенными помещениями общественного назначения (№3 по генплану). расположенный по адресу: Нижегородская область, Кстовский муниципальный округ, вблизи дер. Ржавка, дер. Утечино»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</si>
</sst>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15" x14ac:knownFonts="1">
    <font>
      <sz val="11"/>
      <color rgb="FF000000"/>
      <name val="Calibri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FFFF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4"/>
      <color rgb="FF8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rgb="FFFFFFFF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2F5487"/>
        <bgColor rgb="FF000000"/>
      </patternFill>
    </fill>
    <fill>
      <patternFill patternType="solid">
        <fgColor rgb="FFDBE6F1"/>
        <bgColor rgb="FF000000"/>
      </patternFill>
    </fill>
    <fill>
      <patternFill patternType="solid">
        <fgColor rgb="FFD9D9D8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BE5F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8" borderId="0" xfId="0" applyFont="1" applyFill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2" fillId="0" borderId="0" xfId="0" applyFont="1" applyAlignment="1" applyProtection="1">
      <alignment vertical="center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Protection="1"/>
    <xf numFmtId="4" fontId="10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4" fontId="10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right" vertical="center" wrapText="1"/>
    </xf>
    <xf numFmtId="4" fontId="2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horizontal="center" vertical="center" wrapText="1"/>
    </xf>
    <xf numFmtId="164" fontId="13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right" vertical="center" wrapText="1"/>
    </xf>
    <xf numFmtId="4" fontId="2" fillId="7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Protection="1"/>
    <xf numFmtId="4" fontId="10" fillId="3" borderId="1" xfId="0" applyNumberFormat="1" applyFont="1" applyFill="1" applyBorder="1" applyAlignment="1" applyProtection="1">
      <alignment horizontal="center" vertical="center"/>
    </xf>
    <xf numFmtId="49" fontId="8" fillId="9" borderId="1" xfId="1" applyNumberFormat="1" applyFont="1" applyFill="1" applyBorder="1" applyAlignment="1">
      <alignment horizontal="left" vertical="center"/>
    </xf>
    <xf numFmtId="0" fontId="8" fillId="9" borderId="1" xfId="1" applyFont="1" applyFill="1" applyBorder="1" applyAlignment="1">
      <alignment horizontal="left" vertical="center"/>
    </xf>
    <xf numFmtId="4" fontId="8" fillId="9" borderId="1" xfId="1" applyNumberFormat="1" applyFont="1" applyFill="1" applyBorder="1" applyAlignment="1">
      <alignment horizontal="left" vertical="center"/>
    </xf>
    <xf numFmtId="165" fontId="8" fillId="9" borderId="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top" wrapText="1"/>
    </xf>
    <xf numFmtId="49" fontId="8" fillId="0" borderId="1" xfId="1" applyNumberFormat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4" fontId="8" fillId="0" borderId="1" xfId="1" applyNumberFormat="1" applyFont="1" applyFill="1" applyBorder="1" applyAlignment="1">
      <alignment horizontal="left" vertical="center"/>
    </xf>
    <xf numFmtId="165" fontId="8" fillId="0" borderId="1" xfId="1" applyNumberFormat="1" applyFont="1" applyFill="1" applyBorder="1" applyAlignment="1">
      <alignment horizontal="left" vertical="center"/>
    </xf>
    <xf numFmtId="0" fontId="10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/>
    <xf numFmtId="0" fontId="10" fillId="0" borderId="0" xfId="0" applyFont="1"/>
    <xf numFmtId="0" fontId="2" fillId="1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4" fillId="11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D208F74F-AF75-4DB3-A087-E088626092E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3"/>
  <sheetViews>
    <sheetView tabSelected="1" zoomScale="70" zoomScaleNormal="70" workbookViewId="0">
      <pane xSplit="6" ySplit="7" topLeftCell="G50" activePane="bottomRight" state="frozen"/>
      <selection pane="topRight"/>
      <selection pane="bottomLeft"/>
      <selection pane="bottomRight" activeCell="E57" sqref="E57"/>
    </sheetView>
  </sheetViews>
  <sheetFormatPr defaultColWidth="8.85546875" defaultRowHeight="18.75" outlineLevelRow="2" x14ac:dyDescent="0.3"/>
  <cols>
    <col min="1" max="1" width="20" style="10" customWidth="1"/>
    <col min="2" max="2" width="55.7109375" style="10" customWidth="1"/>
    <col min="3" max="3" width="25.42578125" style="10" customWidth="1"/>
    <col min="4" max="5" width="16.42578125" style="10" customWidth="1"/>
    <col min="6" max="6" width="16.7109375" style="10" customWidth="1"/>
    <col min="7" max="7" width="19.42578125" style="10" customWidth="1"/>
    <col min="8" max="8" width="18.140625" style="10" customWidth="1"/>
    <col min="9" max="9" width="17.7109375" style="10" customWidth="1"/>
    <col min="10" max="10" width="18" style="57" customWidth="1"/>
    <col min="11" max="11" width="18.7109375" style="57" customWidth="1"/>
    <col min="12" max="12" width="23.7109375" style="57" customWidth="1"/>
    <col min="13" max="16384" width="8.85546875" style="10"/>
  </cols>
  <sheetData>
    <row r="1" spans="1:12" ht="33" customHeight="1" x14ac:dyDescent="0.3">
      <c r="A1" s="59" t="s">
        <v>1078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30.75" customHeight="1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4.150000000000006" customHeight="1" x14ac:dyDescent="0.3">
      <c r="A3" s="60" t="s">
        <v>1129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24" customHeight="1" x14ac:dyDescent="0.3">
      <c r="A4" s="1" t="s">
        <v>1079</v>
      </c>
      <c r="B4" s="7"/>
      <c r="C4" s="8"/>
      <c r="D4" s="8"/>
      <c r="E4" s="8"/>
      <c r="F4" s="8"/>
      <c r="G4" s="9"/>
      <c r="H4" s="9"/>
      <c r="I4" s="9"/>
      <c r="J4" s="6"/>
      <c r="K4" s="6"/>
      <c r="L4" s="6"/>
    </row>
    <row r="5" spans="1:12" ht="40.9" customHeight="1" x14ac:dyDescent="0.3">
      <c r="A5" s="65" t="s">
        <v>1</v>
      </c>
      <c r="B5" s="65" t="s">
        <v>2</v>
      </c>
      <c r="C5" s="65" t="s">
        <v>3</v>
      </c>
      <c r="D5" s="65" t="s">
        <v>4</v>
      </c>
      <c r="E5" s="65" t="s">
        <v>5</v>
      </c>
      <c r="F5" s="65" t="s">
        <v>6</v>
      </c>
      <c r="G5" s="62" t="s">
        <v>1095</v>
      </c>
      <c r="H5" s="63"/>
      <c r="I5" s="63"/>
      <c r="J5" s="63"/>
      <c r="K5" s="63"/>
      <c r="L5" s="64"/>
    </row>
    <row r="6" spans="1:12" ht="15.75" customHeight="1" x14ac:dyDescent="0.3">
      <c r="A6" s="65"/>
      <c r="B6" s="65"/>
      <c r="C6" s="65"/>
      <c r="D6" s="65"/>
      <c r="E6" s="65"/>
      <c r="F6" s="65"/>
      <c r="G6" s="65" t="s">
        <v>7</v>
      </c>
      <c r="H6" s="65"/>
      <c r="I6" s="65" t="s">
        <v>7</v>
      </c>
      <c r="J6" s="66" t="s">
        <v>10</v>
      </c>
      <c r="K6" s="66"/>
      <c r="L6" s="66" t="s">
        <v>11</v>
      </c>
    </row>
    <row r="7" spans="1:12" ht="43.9" customHeight="1" x14ac:dyDescent="0.3">
      <c r="A7" s="65"/>
      <c r="B7" s="65"/>
      <c r="C7" s="65"/>
      <c r="D7" s="65"/>
      <c r="E7" s="65"/>
      <c r="F7" s="65"/>
      <c r="G7" s="11" t="s">
        <v>8</v>
      </c>
      <c r="H7" s="11" t="s">
        <v>9</v>
      </c>
      <c r="I7" s="65"/>
      <c r="J7" s="54" t="s">
        <v>8</v>
      </c>
      <c r="K7" s="54" t="s">
        <v>9</v>
      </c>
      <c r="L7" s="66"/>
    </row>
    <row r="8" spans="1:12" ht="30" customHeight="1" x14ac:dyDescent="0.3">
      <c r="A8" s="67" t="s">
        <v>12</v>
      </c>
      <c r="B8" s="67"/>
      <c r="C8" s="67"/>
      <c r="D8" s="67"/>
      <c r="E8" s="67"/>
      <c r="F8" s="67"/>
      <c r="G8" s="12"/>
      <c r="H8" s="12"/>
      <c r="I8" s="12"/>
      <c r="J8" s="13">
        <f t="shared" ref="J8:L11" si="0">SUM(J9)</f>
        <v>6370451.3599999994</v>
      </c>
      <c r="K8" s="13">
        <f t="shared" si="0"/>
        <v>0</v>
      </c>
      <c r="L8" s="13">
        <f t="shared" si="0"/>
        <v>6370451.3599999994</v>
      </c>
    </row>
    <row r="9" spans="1:12" ht="16.899999999999999" customHeight="1" x14ac:dyDescent="0.3">
      <c r="A9" s="14" t="s">
        <v>13</v>
      </c>
      <c r="B9" s="68" t="s">
        <v>14</v>
      </c>
      <c r="C9" s="68"/>
      <c r="D9" s="68"/>
      <c r="E9" s="68"/>
      <c r="F9" s="68"/>
      <c r="G9" s="2"/>
      <c r="H9" s="2"/>
      <c r="I9" s="2"/>
      <c r="J9" s="15">
        <f t="shared" si="0"/>
        <v>6370451.3599999994</v>
      </c>
      <c r="K9" s="15">
        <f t="shared" si="0"/>
        <v>0</v>
      </c>
      <c r="L9" s="15">
        <f t="shared" si="0"/>
        <v>6370451.3599999994</v>
      </c>
    </row>
    <row r="10" spans="1:12" ht="16.899999999999999" customHeight="1" x14ac:dyDescent="0.3">
      <c r="A10" s="14" t="s">
        <v>15</v>
      </c>
      <c r="B10" s="68" t="s">
        <v>16</v>
      </c>
      <c r="C10" s="68"/>
      <c r="D10" s="68"/>
      <c r="E10" s="68"/>
      <c r="F10" s="68"/>
      <c r="G10" s="2"/>
      <c r="H10" s="2"/>
      <c r="I10" s="2"/>
      <c r="J10" s="15">
        <f t="shared" si="0"/>
        <v>6370451.3599999994</v>
      </c>
      <c r="K10" s="15">
        <f t="shared" si="0"/>
        <v>0</v>
      </c>
      <c r="L10" s="15">
        <f t="shared" si="0"/>
        <v>6370451.3599999994</v>
      </c>
    </row>
    <row r="11" spans="1:12" ht="16.899999999999999" customHeight="1" x14ac:dyDescent="0.3">
      <c r="A11" s="14" t="s">
        <v>17</v>
      </c>
      <c r="B11" s="68" t="s">
        <v>18</v>
      </c>
      <c r="C11" s="68"/>
      <c r="D11" s="68"/>
      <c r="E11" s="68"/>
      <c r="F11" s="68"/>
      <c r="G11" s="2"/>
      <c r="H11" s="2"/>
      <c r="I11" s="2"/>
      <c r="J11" s="15">
        <f t="shared" si="0"/>
        <v>6370451.3599999994</v>
      </c>
      <c r="K11" s="15">
        <f t="shared" si="0"/>
        <v>0</v>
      </c>
      <c r="L11" s="15">
        <f t="shared" si="0"/>
        <v>6370451.3599999994</v>
      </c>
    </row>
    <row r="12" spans="1:12" ht="16.899999999999999" customHeight="1" x14ac:dyDescent="0.3">
      <c r="A12" s="14" t="s">
        <v>19</v>
      </c>
      <c r="B12" s="68" t="s">
        <v>20</v>
      </c>
      <c r="C12" s="68"/>
      <c r="D12" s="68"/>
      <c r="E12" s="68"/>
      <c r="F12" s="68"/>
      <c r="G12" s="2"/>
      <c r="H12" s="2"/>
      <c r="I12" s="2"/>
      <c r="J12" s="15">
        <f>SUM(J13,J58,J174,J261,J376,J423,J480)</f>
        <v>6370451.3599999994</v>
      </c>
      <c r="K12" s="15">
        <f>SUM(K13,K58,K174,K261,K376,K423,K480)</f>
        <v>0</v>
      </c>
      <c r="L12" s="15">
        <f>SUM(L13,L58,L174,L261,L376,L423,L480)</f>
        <v>6370451.3599999994</v>
      </c>
    </row>
    <row r="13" spans="1:12" ht="16.899999999999999" customHeight="1" x14ac:dyDescent="0.3">
      <c r="A13" s="14" t="s">
        <v>21</v>
      </c>
      <c r="B13" s="68" t="s">
        <v>22</v>
      </c>
      <c r="C13" s="68"/>
      <c r="D13" s="68"/>
      <c r="E13" s="68"/>
      <c r="F13" s="68"/>
      <c r="G13" s="2"/>
      <c r="H13" s="2"/>
      <c r="I13" s="2"/>
      <c r="J13" s="15">
        <f>SUM(J14,J31,J53,J55)</f>
        <v>51422</v>
      </c>
      <c r="K13" s="15">
        <f>SUM(K14,K31,K53,K55)</f>
        <v>0</v>
      </c>
      <c r="L13" s="15">
        <f>SUM(L14,L31,L53,L55)</f>
        <v>51422</v>
      </c>
    </row>
    <row r="14" spans="1:12" ht="16.899999999999999" customHeight="1" outlineLevel="1" x14ac:dyDescent="0.3">
      <c r="A14" s="14" t="s">
        <v>23</v>
      </c>
      <c r="B14" s="68" t="s">
        <v>24</v>
      </c>
      <c r="C14" s="68"/>
      <c r="D14" s="68"/>
      <c r="E14" s="68"/>
      <c r="F14" s="68"/>
      <c r="G14" s="2"/>
      <c r="H14" s="2"/>
      <c r="I14" s="2"/>
      <c r="J14" s="15">
        <f>SUM(J15,J18,J23,J26,J28)</f>
        <v>13822.9</v>
      </c>
      <c r="K14" s="15">
        <f>SUM(K15,K18,K23,K26,K28)</f>
        <v>0</v>
      </c>
      <c r="L14" s="15">
        <f>SUM(L15,L18,L23,L26,L28)</f>
        <v>13822.9</v>
      </c>
    </row>
    <row r="15" spans="1:12" outlineLevel="2" x14ac:dyDescent="0.3">
      <c r="A15" s="14" t="s">
        <v>25</v>
      </c>
      <c r="B15" s="16" t="s">
        <v>26</v>
      </c>
      <c r="C15" s="11"/>
      <c r="D15" s="11" t="s">
        <v>27</v>
      </c>
      <c r="E15" s="17">
        <v>1</v>
      </c>
      <c r="F15" s="17">
        <v>130</v>
      </c>
      <c r="G15" s="18">
        <f>IFERROR(ROUND(SUM(J16,J17)/$F15, 2),0)</f>
        <v>106.33</v>
      </c>
      <c r="H15" s="19"/>
      <c r="I15" s="18">
        <f>G15+ROUND(H15, 2)</f>
        <v>106.33</v>
      </c>
      <c r="J15" s="55">
        <f>ROUND(G15*$F15, 2)</f>
        <v>13822.9</v>
      </c>
      <c r="K15" s="55">
        <f>ROUND($F15*ROUND(H15, 2), 2)</f>
        <v>0</v>
      </c>
      <c r="L15" s="55">
        <f>J15+K15</f>
        <v>13822.9</v>
      </c>
    </row>
    <row r="16" spans="1:12" ht="37.5" outlineLevel="2" x14ac:dyDescent="0.3">
      <c r="A16" s="14" t="s">
        <v>28</v>
      </c>
      <c r="B16" s="20" t="s">
        <v>1096</v>
      </c>
      <c r="C16" s="28"/>
      <c r="D16" s="51" t="s">
        <v>29</v>
      </c>
      <c r="E16" s="52">
        <v>1</v>
      </c>
      <c r="F16" s="53">
        <v>115</v>
      </c>
      <c r="G16" s="21">
        <v>109.24</v>
      </c>
      <c r="H16" s="2"/>
      <c r="I16" s="2"/>
      <c r="J16" s="15">
        <f>ROUND(ROUND(G16, 2)*$F16, 2)</f>
        <v>12562.6</v>
      </c>
      <c r="K16" s="56"/>
      <c r="L16" s="56"/>
    </row>
    <row r="17" spans="1:12" ht="37.5" outlineLevel="2" x14ac:dyDescent="0.3">
      <c r="A17" s="14" t="s">
        <v>30</v>
      </c>
      <c r="B17" s="20" t="s">
        <v>31</v>
      </c>
      <c r="C17" s="28"/>
      <c r="D17" s="51" t="s">
        <v>29</v>
      </c>
      <c r="E17" s="52">
        <v>1</v>
      </c>
      <c r="F17" s="53">
        <v>15</v>
      </c>
      <c r="G17" s="21">
        <v>83.99</v>
      </c>
      <c r="H17" s="2"/>
      <c r="I17" s="2"/>
      <c r="J17" s="15">
        <f>ROUND(ROUND(G17, 2)*$F17, 2)</f>
        <v>1259.8499999999999</v>
      </c>
      <c r="K17" s="56"/>
      <c r="L17" s="56"/>
    </row>
    <row r="18" spans="1:12" ht="18" customHeight="1" outlineLevel="2" x14ac:dyDescent="0.3">
      <c r="A18" s="14" t="s">
        <v>32</v>
      </c>
      <c r="B18" s="16" t="s">
        <v>33</v>
      </c>
      <c r="C18" s="11"/>
      <c r="D18" s="11" t="s">
        <v>27</v>
      </c>
      <c r="E18" s="17">
        <v>1</v>
      </c>
      <c r="F18" s="17">
        <v>445</v>
      </c>
      <c r="G18" s="18">
        <f>IFERROR(ROUND(SUM(J19,J20,J21,J22)/$F18, 2),0)</f>
        <v>0</v>
      </c>
      <c r="H18" s="19"/>
      <c r="I18" s="18">
        <f>G18+ROUND(H18, 2)</f>
        <v>0</v>
      </c>
      <c r="J18" s="55">
        <f>ROUND(G18*$F18, 2)</f>
        <v>0</v>
      </c>
      <c r="K18" s="55">
        <f>ROUND($F18*ROUND(H18, 2), 2)</f>
        <v>0</v>
      </c>
      <c r="L18" s="55">
        <f>J18+K18</f>
        <v>0</v>
      </c>
    </row>
    <row r="19" spans="1:12" ht="36" customHeight="1" outlineLevel="2" x14ac:dyDescent="0.3">
      <c r="A19" s="14" t="s">
        <v>34</v>
      </c>
      <c r="B19" s="22" t="s">
        <v>1097</v>
      </c>
      <c r="C19" s="11" t="s">
        <v>35</v>
      </c>
      <c r="D19" s="23" t="s">
        <v>27</v>
      </c>
      <c r="E19" s="24">
        <v>1</v>
      </c>
      <c r="F19" s="25">
        <v>115</v>
      </c>
      <c r="G19" s="26"/>
      <c r="H19" s="2"/>
      <c r="I19" s="2"/>
      <c r="J19" s="15">
        <f>ROUND(ROUND(G19, 2)*$F19, 2)</f>
        <v>0</v>
      </c>
      <c r="K19" s="56"/>
      <c r="L19" s="56"/>
    </row>
    <row r="20" spans="1:12" ht="36" customHeight="1" outlineLevel="2" x14ac:dyDescent="0.3">
      <c r="A20" s="14" t="s">
        <v>36</v>
      </c>
      <c r="B20" s="22" t="s">
        <v>37</v>
      </c>
      <c r="C20" s="11" t="s">
        <v>38</v>
      </c>
      <c r="D20" s="23" t="s">
        <v>27</v>
      </c>
      <c r="E20" s="24">
        <v>1</v>
      </c>
      <c r="F20" s="25">
        <v>30</v>
      </c>
      <c r="G20" s="26"/>
      <c r="H20" s="2"/>
      <c r="I20" s="2"/>
      <c r="J20" s="15">
        <f>ROUND(ROUND(G20, 2)*$F20, 2)</f>
        <v>0</v>
      </c>
      <c r="K20" s="56"/>
      <c r="L20" s="56"/>
    </row>
    <row r="21" spans="1:12" ht="36" customHeight="1" outlineLevel="2" x14ac:dyDescent="0.3">
      <c r="A21" s="14" t="s">
        <v>39</v>
      </c>
      <c r="B21" s="22" t="s">
        <v>40</v>
      </c>
      <c r="C21" s="11" t="s">
        <v>41</v>
      </c>
      <c r="D21" s="23" t="s">
        <v>27</v>
      </c>
      <c r="E21" s="24">
        <v>1</v>
      </c>
      <c r="F21" s="25">
        <v>30</v>
      </c>
      <c r="G21" s="26"/>
      <c r="H21" s="2"/>
      <c r="I21" s="2"/>
      <c r="J21" s="15">
        <f>ROUND(ROUND(G21, 2)*$F21, 2)</f>
        <v>0</v>
      </c>
      <c r="K21" s="56"/>
      <c r="L21" s="56"/>
    </row>
    <row r="22" spans="1:12" ht="36" customHeight="1" outlineLevel="2" x14ac:dyDescent="0.3">
      <c r="A22" s="14" t="s">
        <v>42</v>
      </c>
      <c r="B22" s="22" t="s">
        <v>43</v>
      </c>
      <c r="C22" s="11"/>
      <c r="D22" s="23" t="s">
        <v>27</v>
      </c>
      <c r="E22" s="24">
        <v>1</v>
      </c>
      <c r="F22" s="25">
        <v>270</v>
      </c>
      <c r="G22" s="26"/>
      <c r="H22" s="2"/>
      <c r="I22" s="2"/>
      <c r="J22" s="15">
        <f>ROUND(ROUND(G22, 2)*$F22, 2)</f>
        <v>0</v>
      </c>
      <c r="K22" s="56"/>
      <c r="L22" s="56"/>
    </row>
    <row r="23" spans="1:12" ht="18" customHeight="1" outlineLevel="2" x14ac:dyDescent="0.3">
      <c r="A23" s="14" t="s">
        <v>44</v>
      </c>
      <c r="B23" s="16" t="s">
        <v>45</v>
      </c>
      <c r="C23" s="11"/>
      <c r="D23" s="11" t="s">
        <v>27</v>
      </c>
      <c r="E23" s="17">
        <v>1</v>
      </c>
      <c r="F23" s="17">
        <v>265</v>
      </c>
      <c r="G23" s="18">
        <f>IFERROR(ROUND(SUM(J24,J25)/$F23, 2),0)</f>
        <v>0</v>
      </c>
      <c r="H23" s="19"/>
      <c r="I23" s="18">
        <f>G23+ROUND(H23, 2)</f>
        <v>0</v>
      </c>
      <c r="J23" s="55">
        <f>ROUND(G23*$F23, 2)</f>
        <v>0</v>
      </c>
      <c r="K23" s="55">
        <f>ROUND($F23*ROUND(H23, 2), 2)</f>
        <v>0</v>
      </c>
      <c r="L23" s="55">
        <f>J23+K23</f>
        <v>0</v>
      </c>
    </row>
    <row r="24" spans="1:12" ht="18" customHeight="1" outlineLevel="2" x14ac:dyDescent="0.3">
      <c r="A24" s="14" t="s">
        <v>46</v>
      </c>
      <c r="B24" s="22" t="s">
        <v>47</v>
      </c>
      <c r="C24" s="11"/>
      <c r="D24" s="23" t="s">
        <v>27</v>
      </c>
      <c r="E24" s="24">
        <v>1</v>
      </c>
      <c r="F24" s="25">
        <v>250</v>
      </c>
      <c r="G24" s="26"/>
      <c r="H24" s="2"/>
      <c r="I24" s="2"/>
      <c r="J24" s="15">
        <f>ROUND(ROUND(G24, 2)*$F24, 2)</f>
        <v>0</v>
      </c>
      <c r="K24" s="56"/>
      <c r="L24" s="56"/>
    </row>
    <row r="25" spans="1:12" ht="36" customHeight="1" outlineLevel="2" x14ac:dyDescent="0.3">
      <c r="A25" s="14" t="s">
        <v>48</v>
      </c>
      <c r="B25" s="22" t="s">
        <v>49</v>
      </c>
      <c r="C25" s="11"/>
      <c r="D25" s="23" t="s">
        <v>27</v>
      </c>
      <c r="E25" s="24">
        <v>1</v>
      </c>
      <c r="F25" s="25">
        <v>15</v>
      </c>
      <c r="G25" s="26"/>
      <c r="H25" s="2"/>
      <c r="I25" s="2"/>
      <c r="J25" s="15">
        <f>ROUND(ROUND(G25, 2)*$F25, 2)</f>
        <v>0</v>
      </c>
      <c r="K25" s="56"/>
      <c r="L25" s="56"/>
    </row>
    <row r="26" spans="1:12" ht="18" customHeight="1" outlineLevel="2" x14ac:dyDescent="0.3">
      <c r="A26" s="14" t="s">
        <v>50</v>
      </c>
      <c r="B26" s="16" t="s">
        <v>51</v>
      </c>
      <c r="C26" s="11"/>
      <c r="D26" s="11" t="s">
        <v>27</v>
      </c>
      <c r="E26" s="17">
        <v>1</v>
      </c>
      <c r="F26" s="17">
        <v>35</v>
      </c>
      <c r="G26" s="18">
        <f>IFERROR(ROUND(SUM(J27)/$F26, 2),0)</f>
        <v>0</v>
      </c>
      <c r="H26" s="19"/>
      <c r="I26" s="18">
        <f>G26+ROUND(H26, 2)</f>
        <v>0</v>
      </c>
      <c r="J26" s="55">
        <f>ROUND(G26*$F26, 2)</f>
        <v>0</v>
      </c>
      <c r="K26" s="55">
        <f>ROUND($F26*ROUND(H26, 2), 2)</f>
        <v>0</v>
      </c>
      <c r="L26" s="55">
        <f>J26+K26</f>
        <v>0</v>
      </c>
    </row>
    <row r="27" spans="1:12" ht="18" customHeight="1" outlineLevel="2" x14ac:dyDescent="0.3">
      <c r="A27" s="14" t="s">
        <v>52</v>
      </c>
      <c r="B27" s="22" t="s">
        <v>53</v>
      </c>
      <c r="C27" s="11" t="s">
        <v>1062</v>
      </c>
      <c r="D27" s="23" t="s">
        <v>27</v>
      </c>
      <c r="E27" s="24">
        <v>1</v>
      </c>
      <c r="F27" s="25">
        <v>35</v>
      </c>
      <c r="G27" s="26"/>
      <c r="H27" s="2"/>
      <c r="I27" s="2"/>
      <c r="J27" s="15">
        <f>ROUND(ROUND(G27, 2)*$F27, 2)</f>
        <v>0</v>
      </c>
      <c r="K27" s="56"/>
      <c r="L27" s="56"/>
    </row>
    <row r="28" spans="1:12" ht="18" customHeight="1" outlineLevel="2" x14ac:dyDescent="0.3">
      <c r="A28" s="14" t="s">
        <v>54</v>
      </c>
      <c r="B28" s="16" t="s">
        <v>55</v>
      </c>
      <c r="C28" s="11" t="s">
        <v>158</v>
      </c>
      <c r="D28" s="11" t="s">
        <v>27</v>
      </c>
      <c r="E28" s="17">
        <v>1</v>
      </c>
      <c r="F28" s="17">
        <v>590</v>
      </c>
      <c r="G28" s="18">
        <f>IFERROR(ROUND(SUM(J29,J30)/$F28, 2),0)</f>
        <v>0</v>
      </c>
      <c r="H28" s="19"/>
      <c r="I28" s="18">
        <f>G28+ROUND(H28, 2)</f>
        <v>0</v>
      </c>
      <c r="J28" s="55">
        <f>ROUND(G28*$F28, 2)</f>
        <v>0</v>
      </c>
      <c r="K28" s="55">
        <f>ROUND($F28*ROUND(H28, 2), 2)</f>
        <v>0</v>
      </c>
      <c r="L28" s="55">
        <f>J28+K28</f>
        <v>0</v>
      </c>
    </row>
    <row r="29" spans="1:12" ht="18" customHeight="1" outlineLevel="2" x14ac:dyDescent="0.3">
      <c r="A29" s="14" t="s">
        <v>56</v>
      </c>
      <c r="B29" s="22" t="s">
        <v>57</v>
      </c>
      <c r="C29" s="11" t="s">
        <v>1063</v>
      </c>
      <c r="D29" s="23" t="s">
        <v>27</v>
      </c>
      <c r="E29" s="24">
        <v>1</v>
      </c>
      <c r="F29" s="25">
        <v>110</v>
      </c>
      <c r="G29" s="26"/>
      <c r="H29" s="2"/>
      <c r="I29" s="2"/>
      <c r="J29" s="15">
        <f>ROUND(ROUND(G29, 2)*$F29, 2)</f>
        <v>0</v>
      </c>
      <c r="K29" s="56"/>
      <c r="L29" s="56"/>
    </row>
    <row r="30" spans="1:12" ht="36" customHeight="1" outlineLevel="2" x14ac:dyDescent="0.3">
      <c r="A30" s="14" t="s">
        <v>58</v>
      </c>
      <c r="B30" s="22" t="s">
        <v>545</v>
      </c>
      <c r="C30" s="11"/>
      <c r="D30" s="23" t="s">
        <v>27</v>
      </c>
      <c r="E30" s="24">
        <v>1</v>
      </c>
      <c r="F30" s="25">
        <v>480</v>
      </c>
      <c r="G30" s="26"/>
      <c r="H30" s="2"/>
      <c r="I30" s="2"/>
      <c r="J30" s="15">
        <f>ROUND(ROUND(G30, 2)*$F30, 2)</f>
        <v>0</v>
      </c>
      <c r="K30" s="56"/>
      <c r="L30" s="56"/>
    </row>
    <row r="31" spans="1:12" ht="16.899999999999999" customHeight="1" outlineLevel="1" x14ac:dyDescent="0.3">
      <c r="A31" s="14" t="s">
        <v>59</v>
      </c>
      <c r="B31" s="50" t="s">
        <v>60</v>
      </c>
      <c r="C31" s="50"/>
      <c r="D31" s="50"/>
      <c r="E31" s="50"/>
      <c r="F31" s="50"/>
      <c r="G31" s="2"/>
      <c r="H31" s="2"/>
      <c r="I31" s="2"/>
      <c r="J31" s="15">
        <f>SUM(J32,J34,J36,J38,J40,J42,J44,J47,J49,J51)</f>
        <v>37599.1</v>
      </c>
      <c r="K31" s="15">
        <f>SUM(K32,K34,K36,K38,K40,K42,K44,K47,K49,K51)</f>
        <v>0</v>
      </c>
      <c r="L31" s="15">
        <f>SUM(L32,L34,L36,L38,L40,L42,L44,L47,L49,L51)</f>
        <v>37599.1</v>
      </c>
    </row>
    <row r="32" spans="1:12" ht="18" customHeight="1" outlineLevel="2" x14ac:dyDescent="0.3">
      <c r="A32" s="14" t="s">
        <v>61</v>
      </c>
      <c r="B32" s="16" t="s">
        <v>62</v>
      </c>
      <c r="C32" s="11"/>
      <c r="D32" s="11" t="s">
        <v>63</v>
      </c>
      <c r="E32" s="17">
        <v>1</v>
      </c>
      <c r="F32" s="17">
        <v>1</v>
      </c>
      <c r="G32" s="18">
        <f>IFERROR(ROUND(SUM(J33)/$F32, 2),0)</f>
        <v>0</v>
      </c>
      <c r="H32" s="19"/>
      <c r="I32" s="18">
        <f>G32+ROUND(H32, 2)</f>
        <v>0</v>
      </c>
      <c r="J32" s="55">
        <f>ROUND(G32*$F32, 2)</f>
        <v>0</v>
      </c>
      <c r="K32" s="55">
        <f>ROUND($F32*ROUND(H32, 2), 2)</f>
        <v>0</v>
      </c>
      <c r="L32" s="55">
        <f>J32+K32</f>
        <v>0</v>
      </c>
    </row>
    <row r="33" spans="1:12" ht="36" customHeight="1" outlineLevel="2" x14ac:dyDescent="0.3">
      <c r="A33" s="14" t="s">
        <v>64</v>
      </c>
      <c r="B33" s="22" t="s">
        <v>65</v>
      </c>
      <c r="C33" s="11"/>
      <c r="D33" s="23" t="s">
        <v>63</v>
      </c>
      <c r="E33" s="24">
        <v>1</v>
      </c>
      <c r="F33" s="25">
        <v>1</v>
      </c>
      <c r="G33" s="26"/>
      <c r="H33" s="2"/>
      <c r="I33" s="2"/>
      <c r="J33" s="15">
        <f>ROUND(ROUND(G33, 2)*$F33, 2)</f>
        <v>0</v>
      </c>
      <c r="K33" s="56"/>
      <c r="L33" s="56"/>
    </row>
    <row r="34" spans="1:12" ht="18" customHeight="1" outlineLevel="2" x14ac:dyDescent="0.3">
      <c r="A34" s="14" t="s">
        <v>66</v>
      </c>
      <c r="B34" s="16" t="s">
        <v>67</v>
      </c>
      <c r="C34" s="11"/>
      <c r="D34" s="11" t="s">
        <v>63</v>
      </c>
      <c r="E34" s="17">
        <v>1</v>
      </c>
      <c r="F34" s="17">
        <v>5</v>
      </c>
      <c r="G34" s="18">
        <f>IFERROR(ROUND(SUM(J35)/$F34, 2),0)</f>
        <v>0</v>
      </c>
      <c r="H34" s="19"/>
      <c r="I34" s="18">
        <f>G34+ROUND(H34, 2)</f>
        <v>0</v>
      </c>
      <c r="J34" s="55">
        <f>ROUND(G34*$F34, 2)</f>
        <v>0</v>
      </c>
      <c r="K34" s="55">
        <f>ROUND($F34*ROUND(H34, 2), 2)</f>
        <v>0</v>
      </c>
      <c r="L34" s="55">
        <f>J34+K34</f>
        <v>0</v>
      </c>
    </row>
    <row r="35" spans="1:12" ht="18" customHeight="1" outlineLevel="2" x14ac:dyDescent="0.3">
      <c r="A35" s="14" t="s">
        <v>68</v>
      </c>
      <c r="B35" s="22" t="s">
        <v>69</v>
      </c>
      <c r="C35" s="11"/>
      <c r="D35" s="23" t="s">
        <v>63</v>
      </c>
      <c r="E35" s="24">
        <v>1</v>
      </c>
      <c r="F35" s="25">
        <v>5</v>
      </c>
      <c r="G35" s="26"/>
      <c r="H35" s="2"/>
      <c r="I35" s="2"/>
      <c r="J35" s="15">
        <f>ROUND(ROUND(G35, 2)*$F35, 2)</f>
        <v>0</v>
      </c>
      <c r="K35" s="56"/>
      <c r="L35" s="56"/>
    </row>
    <row r="36" spans="1:12" ht="36" customHeight="1" outlineLevel="2" x14ac:dyDescent="0.3">
      <c r="A36" s="14" t="s">
        <v>70</v>
      </c>
      <c r="B36" s="16" t="s">
        <v>71</v>
      </c>
      <c r="C36" s="11"/>
      <c r="D36" s="11" t="s">
        <v>63</v>
      </c>
      <c r="E36" s="17">
        <v>1</v>
      </c>
      <c r="F36" s="17">
        <v>1</v>
      </c>
      <c r="G36" s="18">
        <f>IFERROR(ROUND(SUM(J37)/$F36, 2),0)</f>
        <v>0</v>
      </c>
      <c r="H36" s="19"/>
      <c r="I36" s="18">
        <f>G36+ROUND(H36, 2)</f>
        <v>0</v>
      </c>
      <c r="J36" s="55">
        <f>ROUND(G36*$F36, 2)</f>
        <v>0</v>
      </c>
      <c r="K36" s="55">
        <f>ROUND($F36*ROUND(H36, 2), 2)</f>
        <v>0</v>
      </c>
      <c r="L36" s="55">
        <f>J36+K36</f>
        <v>0</v>
      </c>
    </row>
    <row r="37" spans="1:12" ht="36" customHeight="1" outlineLevel="2" x14ac:dyDescent="0.3">
      <c r="A37" s="14" t="s">
        <v>72</v>
      </c>
      <c r="B37" s="22" t="s">
        <v>73</v>
      </c>
      <c r="C37" s="11"/>
      <c r="D37" s="23" t="s">
        <v>63</v>
      </c>
      <c r="E37" s="24">
        <v>1</v>
      </c>
      <c r="F37" s="25">
        <v>1</v>
      </c>
      <c r="G37" s="26"/>
      <c r="H37" s="2"/>
      <c r="I37" s="2"/>
      <c r="J37" s="15">
        <f>ROUND(ROUND(G37, 2)*$F37, 2)</f>
        <v>0</v>
      </c>
      <c r="K37" s="56"/>
      <c r="L37" s="56"/>
    </row>
    <row r="38" spans="1:12" ht="18" customHeight="1" outlineLevel="2" x14ac:dyDescent="0.3">
      <c r="A38" s="14" t="s">
        <v>74</v>
      </c>
      <c r="B38" s="16" t="s">
        <v>75</v>
      </c>
      <c r="C38" s="11"/>
      <c r="D38" s="11" t="s">
        <v>63</v>
      </c>
      <c r="E38" s="17">
        <v>1</v>
      </c>
      <c r="F38" s="17">
        <v>1</v>
      </c>
      <c r="G38" s="18">
        <f>IFERROR(ROUND(SUM(J39)/$F38, 2),0)</f>
        <v>0</v>
      </c>
      <c r="H38" s="19"/>
      <c r="I38" s="18">
        <f>G38+ROUND(H38, 2)</f>
        <v>0</v>
      </c>
      <c r="J38" s="55">
        <f>ROUND(G38*$F38, 2)</f>
        <v>0</v>
      </c>
      <c r="K38" s="55">
        <f>ROUND($F38*ROUND(H38, 2), 2)</f>
        <v>0</v>
      </c>
      <c r="L38" s="55">
        <f>J38+K38</f>
        <v>0</v>
      </c>
    </row>
    <row r="39" spans="1:12" ht="36" customHeight="1" outlineLevel="2" x14ac:dyDescent="0.3">
      <c r="A39" s="14" t="s">
        <v>76</v>
      </c>
      <c r="B39" s="22" t="s">
        <v>77</v>
      </c>
      <c r="C39" s="11"/>
      <c r="D39" s="23" t="s">
        <v>63</v>
      </c>
      <c r="E39" s="24">
        <v>1</v>
      </c>
      <c r="F39" s="25">
        <v>1</v>
      </c>
      <c r="G39" s="26"/>
      <c r="H39" s="2"/>
      <c r="I39" s="2"/>
      <c r="J39" s="15">
        <f>ROUND(ROUND(G39, 2)*$F39, 2)</f>
        <v>0</v>
      </c>
      <c r="K39" s="56"/>
      <c r="L39" s="56"/>
    </row>
    <row r="40" spans="1:12" ht="18" customHeight="1" outlineLevel="2" x14ac:dyDescent="0.3">
      <c r="A40" s="14" t="s">
        <v>78</v>
      </c>
      <c r="B40" s="16" t="s">
        <v>79</v>
      </c>
      <c r="C40" s="11"/>
      <c r="D40" s="11" t="s">
        <v>63</v>
      </c>
      <c r="E40" s="17">
        <v>1</v>
      </c>
      <c r="F40" s="17">
        <v>1</v>
      </c>
      <c r="G40" s="18">
        <f>IFERROR(ROUND(SUM(J41)/$F40, 2),0)</f>
        <v>0</v>
      </c>
      <c r="H40" s="19"/>
      <c r="I40" s="18">
        <f>G40+ROUND(H40, 2)</f>
        <v>0</v>
      </c>
      <c r="J40" s="55">
        <f>ROUND(G40*$F40, 2)</f>
        <v>0</v>
      </c>
      <c r="K40" s="55">
        <f>ROUND($F40*ROUND(H40, 2), 2)</f>
        <v>0</v>
      </c>
      <c r="L40" s="55">
        <f>J40+K40</f>
        <v>0</v>
      </c>
    </row>
    <row r="41" spans="1:12" ht="18" customHeight="1" outlineLevel="2" x14ac:dyDescent="0.3">
      <c r="A41" s="14" t="s">
        <v>80</v>
      </c>
      <c r="B41" s="22" t="s">
        <v>81</v>
      </c>
      <c r="C41" s="11"/>
      <c r="D41" s="23" t="s">
        <v>63</v>
      </c>
      <c r="E41" s="24">
        <v>1</v>
      </c>
      <c r="F41" s="25">
        <v>1</v>
      </c>
      <c r="G41" s="26"/>
      <c r="H41" s="2"/>
      <c r="I41" s="2"/>
      <c r="J41" s="15">
        <f>ROUND(ROUND(G41, 2)*$F41, 2)</f>
        <v>0</v>
      </c>
      <c r="K41" s="56"/>
      <c r="L41" s="56"/>
    </row>
    <row r="42" spans="1:12" ht="36" customHeight="1" outlineLevel="2" x14ac:dyDescent="0.3">
      <c r="A42" s="14" t="s">
        <v>82</v>
      </c>
      <c r="B42" s="16" t="s">
        <v>83</v>
      </c>
      <c r="C42" s="11"/>
      <c r="D42" s="11" t="s">
        <v>63</v>
      </c>
      <c r="E42" s="17">
        <v>1</v>
      </c>
      <c r="F42" s="17">
        <v>2</v>
      </c>
      <c r="G42" s="18">
        <f>IFERROR(ROUND(SUM(J43)/$F42, 2),0)</f>
        <v>0</v>
      </c>
      <c r="H42" s="19"/>
      <c r="I42" s="18">
        <f>G42+ROUND(H42, 2)</f>
        <v>0</v>
      </c>
      <c r="J42" s="55">
        <f>ROUND(G42*$F42, 2)</f>
        <v>0</v>
      </c>
      <c r="K42" s="55">
        <f>ROUND($F42*ROUND(H42, 2), 2)</f>
        <v>0</v>
      </c>
      <c r="L42" s="55">
        <f>J42+K42</f>
        <v>0</v>
      </c>
    </row>
    <row r="43" spans="1:12" ht="36" customHeight="1" outlineLevel="2" x14ac:dyDescent="0.3">
      <c r="A43" s="14" t="s">
        <v>84</v>
      </c>
      <c r="B43" s="22" t="s">
        <v>85</v>
      </c>
      <c r="C43" s="11" t="s">
        <v>86</v>
      </c>
      <c r="D43" s="23" t="s">
        <v>63</v>
      </c>
      <c r="E43" s="24">
        <v>1</v>
      </c>
      <c r="F43" s="25">
        <v>2</v>
      </c>
      <c r="G43" s="26"/>
      <c r="H43" s="2"/>
      <c r="I43" s="2"/>
      <c r="J43" s="15">
        <f>ROUND(ROUND(G43, 2)*$F43, 2)</f>
        <v>0</v>
      </c>
      <c r="K43" s="56"/>
      <c r="L43" s="56"/>
    </row>
    <row r="44" spans="1:12" ht="18" customHeight="1" outlineLevel="2" x14ac:dyDescent="0.3">
      <c r="A44" s="14" t="s">
        <v>87</v>
      </c>
      <c r="B44" s="16" t="s">
        <v>88</v>
      </c>
      <c r="C44" s="11"/>
      <c r="D44" s="11" t="s">
        <v>63</v>
      </c>
      <c r="E44" s="17">
        <v>1</v>
      </c>
      <c r="F44" s="17">
        <v>2</v>
      </c>
      <c r="G44" s="18">
        <f>IFERROR(ROUND(SUM(J45,J46)/$F44, 2),0)</f>
        <v>0</v>
      </c>
      <c r="H44" s="19"/>
      <c r="I44" s="18">
        <f>G44+ROUND(H44, 2)</f>
        <v>0</v>
      </c>
      <c r="J44" s="55">
        <f>ROUND(G44*$F44, 2)</f>
        <v>0</v>
      </c>
      <c r="K44" s="55">
        <f>ROUND($F44*ROUND(H44, 2), 2)</f>
        <v>0</v>
      </c>
      <c r="L44" s="55">
        <f>J44+K44</f>
        <v>0</v>
      </c>
    </row>
    <row r="45" spans="1:12" ht="36" customHeight="1" outlineLevel="2" x14ac:dyDescent="0.3">
      <c r="A45" s="14" t="s">
        <v>89</v>
      </c>
      <c r="B45" s="22" t="s">
        <v>90</v>
      </c>
      <c r="C45" s="11" t="s">
        <v>91</v>
      </c>
      <c r="D45" s="23" t="s">
        <v>63</v>
      </c>
      <c r="E45" s="24">
        <v>1</v>
      </c>
      <c r="F45" s="25">
        <v>1</v>
      </c>
      <c r="G45" s="26"/>
      <c r="H45" s="2"/>
      <c r="I45" s="2"/>
      <c r="J45" s="15">
        <f>ROUND(ROUND(G45, 2)*$F45, 2)</f>
        <v>0</v>
      </c>
      <c r="K45" s="56"/>
      <c r="L45" s="56"/>
    </row>
    <row r="46" spans="1:12" ht="36" customHeight="1" outlineLevel="2" x14ac:dyDescent="0.3">
      <c r="A46" s="14" t="s">
        <v>92</v>
      </c>
      <c r="B46" s="22" t="s">
        <v>93</v>
      </c>
      <c r="C46" s="11" t="s">
        <v>94</v>
      </c>
      <c r="D46" s="23" t="s">
        <v>63</v>
      </c>
      <c r="E46" s="24">
        <v>1</v>
      </c>
      <c r="F46" s="25">
        <v>1</v>
      </c>
      <c r="G46" s="26"/>
      <c r="H46" s="2"/>
      <c r="I46" s="2"/>
      <c r="J46" s="15">
        <f>ROUND(ROUND(G46, 2)*$F46, 2)</f>
        <v>0</v>
      </c>
      <c r="K46" s="56"/>
      <c r="L46" s="56"/>
    </row>
    <row r="47" spans="1:12" ht="18" customHeight="1" outlineLevel="2" x14ac:dyDescent="0.3">
      <c r="A47" s="14" t="s">
        <v>95</v>
      </c>
      <c r="B47" s="16" t="s">
        <v>96</v>
      </c>
      <c r="C47" s="11"/>
      <c r="D47" s="11" t="s">
        <v>63</v>
      </c>
      <c r="E47" s="17">
        <v>1</v>
      </c>
      <c r="F47" s="17">
        <v>3</v>
      </c>
      <c r="G47" s="18">
        <f>IFERROR(ROUND(SUM(J48)/$F47, 2),0)</f>
        <v>0</v>
      </c>
      <c r="H47" s="19"/>
      <c r="I47" s="18">
        <f>G47+ROUND(H47, 2)</f>
        <v>0</v>
      </c>
      <c r="J47" s="55">
        <f>ROUND(G47*$F47, 2)</f>
        <v>0</v>
      </c>
      <c r="K47" s="55">
        <f>ROUND($F47*ROUND(H47, 2), 2)</f>
        <v>0</v>
      </c>
      <c r="L47" s="55">
        <f>J47+K47</f>
        <v>0</v>
      </c>
    </row>
    <row r="48" spans="1:12" ht="36" customHeight="1" outlineLevel="2" x14ac:dyDescent="0.3">
      <c r="A48" s="14" t="s">
        <v>97</v>
      </c>
      <c r="B48" s="22" t="s">
        <v>98</v>
      </c>
      <c r="C48" s="11"/>
      <c r="D48" s="23" t="s">
        <v>63</v>
      </c>
      <c r="E48" s="24">
        <v>1</v>
      </c>
      <c r="F48" s="25">
        <v>3</v>
      </c>
      <c r="G48" s="26"/>
      <c r="H48" s="2"/>
      <c r="I48" s="2"/>
      <c r="J48" s="15">
        <f>ROUND(ROUND(G48, 2)*$F48, 2)</f>
        <v>0</v>
      </c>
      <c r="K48" s="56"/>
      <c r="L48" s="56"/>
    </row>
    <row r="49" spans="1:12" ht="36" customHeight="1" outlineLevel="2" x14ac:dyDescent="0.3">
      <c r="A49" s="14" t="s">
        <v>99</v>
      </c>
      <c r="B49" s="16" t="s">
        <v>100</v>
      </c>
      <c r="C49" s="11" t="s">
        <v>101</v>
      </c>
      <c r="D49" s="11" t="s">
        <v>63</v>
      </c>
      <c r="E49" s="17">
        <v>1</v>
      </c>
      <c r="F49" s="17">
        <v>1</v>
      </c>
      <c r="G49" s="18">
        <f>IFERROR(ROUND(SUM(J50)/$F49, 2),0)</f>
        <v>37599.1</v>
      </c>
      <c r="H49" s="19"/>
      <c r="I49" s="18">
        <f>G49+ROUND(H49, 2)</f>
        <v>37599.1</v>
      </c>
      <c r="J49" s="55">
        <f>ROUND(G49*$F49, 2)</f>
        <v>37599.1</v>
      </c>
      <c r="K49" s="55">
        <f>ROUND($F49*ROUND(H49, 2), 2)</f>
        <v>0</v>
      </c>
      <c r="L49" s="55">
        <f>J49+K49</f>
        <v>37599.1</v>
      </c>
    </row>
    <row r="50" spans="1:12" ht="75" outlineLevel="2" x14ac:dyDescent="0.3">
      <c r="A50" s="14" t="s">
        <v>102</v>
      </c>
      <c r="B50" s="20" t="s">
        <v>103</v>
      </c>
      <c r="C50" s="28" t="s">
        <v>104</v>
      </c>
      <c r="D50" s="51" t="s">
        <v>63</v>
      </c>
      <c r="E50" s="52">
        <v>1</v>
      </c>
      <c r="F50" s="53">
        <v>1</v>
      </c>
      <c r="G50" s="21">
        <v>37599.1</v>
      </c>
      <c r="H50" s="2"/>
      <c r="I50" s="2"/>
      <c r="J50" s="15">
        <f>ROUND(ROUND(G50, 2)*$F50, 2)</f>
        <v>37599.1</v>
      </c>
      <c r="K50" s="56"/>
      <c r="L50" s="56"/>
    </row>
    <row r="51" spans="1:12" ht="18" customHeight="1" outlineLevel="2" x14ac:dyDescent="0.3">
      <c r="A51" s="14" t="s">
        <v>1072</v>
      </c>
      <c r="B51" s="16" t="s">
        <v>1074</v>
      </c>
      <c r="C51" s="11"/>
      <c r="D51" s="11" t="s">
        <v>63</v>
      </c>
      <c r="E51" s="17">
        <v>1</v>
      </c>
      <c r="F51" s="17">
        <v>1</v>
      </c>
      <c r="G51" s="18">
        <f>IFERROR(ROUND(SUM(J52)/$F51, 2),0)</f>
        <v>0</v>
      </c>
      <c r="H51" s="19"/>
      <c r="I51" s="18">
        <f>G51+ROUND(H51, 2)</f>
        <v>0</v>
      </c>
      <c r="J51" s="55">
        <f>ROUND(G51*$F51, 2)</f>
        <v>0</v>
      </c>
      <c r="K51" s="55">
        <f>ROUND($F51*ROUND(H51, 2), 2)</f>
        <v>0</v>
      </c>
      <c r="L51" s="55">
        <f>J51+K51</f>
        <v>0</v>
      </c>
    </row>
    <row r="52" spans="1:12" ht="41.45" customHeight="1" outlineLevel="2" x14ac:dyDescent="0.3">
      <c r="A52" s="14" t="s">
        <v>1073</v>
      </c>
      <c r="B52" s="27" t="s">
        <v>1075</v>
      </c>
      <c r="C52" s="28"/>
      <c r="D52" s="23" t="s">
        <v>63</v>
      </c>
      <c r="E52" s="24">
        <v>1</v>
      </c>
      <c r="F52" s="25">
        <v>1</v>
      </c>
      <c r="G52" s="26"/>
      <c r="H52" s="2"/>
      <c r="I52" s="2"/>
      <c r="J52" s="15">
        <f>ROUND(ROUND(G52, 2)*$F52, 2)</f>
        <v>0</v>
      </c>
      <c r="K52" s="56"/>
      <c r="L52" s="56"/>
    </row>
    <row r="53" spans="1:12" ht="16.899999999999999" customHeight="1" outlineLevel="1" x14ac:dyDescent="0.3">
      <c r="A53" s="14" t="s">
        <v>105</v>
      </c>
      <c r="B53" s="50" t="s">
        <v>106</v>
      </c>
      <c r="C53" s="50"/>
      <c r="D53" s="50"/>
      <c r="E53" s="50"/>
      <c r="F53" s="50"/>
      <c r="G53" s="2"/>
      <c r="H53" s="2"/>
      <c r="I53" s="2"/>
      <c r="J53" s="15">
        <f>SUM(J54)</f>
        <v>0</v>
      </c>
      <c r="K53" s="15">
        <f>SUM(K54)</f>
        <v>0</v>
      </c>
      <c r="L53" s="15">
        <f>SUM(L54)</f>
        <v>0</v>
      </c>
    </row>
    <row r="54" spans="1:12" ht="18" customHeight="1" outlineLevel="2" x14ac:dyDescent="0.3">
      <c r="A54" s="14" t="s">
        <v>107</v>
      </c>
      <c r="B54" s="16" t="s">
        <v>108</v>
      </c>
      <c r="C54" s="11"/>
      <c r="D54" s="11" t="s">
        <v>109</v>
      </c>
      <c r="E54" s="17">
        <v>1</v>
      </c>
      <c r="F54" s="17">
        <v>1</v>
      </c>
      <c r="G54" s="18">
        <v>0</v>
      </c>
      <c r="H54" s="19"/>
      <c r="I54" s="18">
        <f>G54+ROUND(H54, 2)</f>
        <v>0</v>
      </c>
      <c r="J54" s="55">
        <v>0</v>
      </c>
      <c r="K54" s="55">
        <f>ROUND($F54*ROUND(H54, 2), 2)</f>
        <v>0</v>
      </c>
      <c r="L54" s="55">
        <f>J54+K54</f>
        <v>0</v>
      </c>
    </row>
    <row r="55" spans="1:12" ht="16.899999999999999" customHeight="1" outlineLevel="1" x14ac:dyDescent="0.3">
      <c r="A55" s="14" t="s">
        <v>110</v>
      </c>
      <c r="B55" s="50" t="s">
        <v>111</v>
      </c>
      <c r="C55" s="50"/>
      <c r="D55" s="50"/>
      <c r="E55" s="50"/>
      <c r="F55" s="50"/>
      <c r="G55" s="2"/>
      <c r="H55" s="2"/>
      <c r="I55" s="2"/>
      <c r="J55" s="15">
        <f>SUM(J56)</f>
        <v>0</v>
      </c>
      <c r="K55" s="15">
        <f>SUM(K56)</f>
        <v>0</v>
      </c>
      <c r="L55" s="15">
        <f>SUM(L56)</f>
        <v>0</v>
      </c>
    </row>
    <row r="56" spans="1:12" ht="18" customHeight="1" outlineLevel="1" x14ac:dyDescent="0.3">
      <c r="A56" s="14" t="s">
        <v>112</v>
      </c>
      <c r="B56" s="16" t="s">
        <v>113</v>
      </c>
      <c r="C56" s="11"/>
      <c r="D56" s="11" t="s">
        <v>63</v>
      </c>
      <c r="E56" s="17">
        <v>1</v>
      </c>
      <c r="F56" s="17">
        <v>20</v>
      </c>
      <c r="G56" s="18">
        <f>IFERROR(ROUND(SUM(J57)/$F56, 2),0)</f>
        <v>0</v>
      </c>
      <c r="H56" s="19"/>
      <c r="I56" s="18">
        <f>G56+ROUND(H56, 2)</f>
        <v>0</v>
      </c>
      <c r="J56" s="55">
        <f>ROUND(G56*$F56, 2)</f>
        <v>0</v>
      </c>
      <c r="K56" s="55">
        <f>ROUND($F56*ROUND(H56, 2), 2)</f>
        <v>0</v>
      </c>
      <c r="L56" s="55">
        <f>J56+K56</f>
        <v>0</v>
      </c>
    </row>
    <row r="57" spans="1:12" ht="36" customHeight="1" outlineLevel="1" x14ac:dyDescent="0.3">
      <c r="A57" s="14" t="s">
        <v>114</v>
      </c>
      <c r="B57" s="22" t="s">
        <v>1098</v>
      </c>
      <c r="C57" s="11"/>
      <c r="D57" s="23" t="s">
        <v>115</v>
      </c>
      <c r="E57" s="29">
        <v>0.1</v>
      </c>
      <c r="F57" s="24">
        <v>2</v>
      </c>
      <c r="G57" s="26"/>
      <c r="H57" s="2"/>
      <c r="I57" s="2"/>
      <c r="J57" s="15">
        <f>ROUND(ROUND(G57, 2)*$F57, 2)</f>
        <v>0</v>
      </c>
      <c r="K57" s="56"/>
      <c r="L57" s="56"/>
    </row>
    <row r="58" spans="1:12" ht="16.899999999999999" customHeight="1" x14ac:dyDescent="0.3">
      <c r="A58" s="14" t="s">
        <v>116</v>
      </c>
      <c r="B58" s="50" t="s">
        <v>117</v>
      </c>
      <c r="C58" s="50"/>
      <c r="D58" s="50"/>
      <c r="E58" s="50"/>
      <c r="F58" s="50"/>
      <c r="G58" s="2"/>
      <c r="H58" s="2"/>
      <c r="I58" s="2"/>
      <c r="J58" s="15">
        <f>SUM(J59,J109)</f>
        <v>83369.56</v>
      </c>
      <c r="K58" s="15">
        <f>SUM(K59,K109)</f>
        <v>0</v>
      </c>
      <c r="L58" s="15">
        <f>SUM(L59,L109)</f>
        <v>83369.56</v>
      </c>
    </row>
    <row r="59" spans="1:12" ht="16.899999999999999" customHeight="1" outlineLevel="1" x14ac:dyDescent="0.3">
      <c r="A59" s="14" t="s">
        <v>118</v>
      </c>
      <c r="B59" s="50" t="s">
        <v>119</v>
      </c>
      <c r="C59" s="50"/>
      <c r="D59" s="50"/>
      <c r="E59" s="50"/>
      <c r="F59" s="50"/>
      <c r="G59" s="2"/>
      <c r="H59" s="2"/>
      <c r="I59" s="2"/>
      <c r="J59" s="15">
        <f>SUM(J60,J81,J106)</f>
        <v>0</v>
      </c>
      <c r="K59" s="15">
        <f>SUM(K60,K81,K106)</f>
        <v>0</v>
      </c>
      <c r="L59" s="15">
        <f>SUM(L60,L81,L106)</f>
        <v>0</v>
      </c>
    </row>
    <row r="60" spans="1:12" ht="16.899999999999999" customHeight="1" outlineLevel="1" x14ac:dyDescent="0.3">
      <c r="A60" s="14" t="s">
        <v>120</v>
      </c>
      <c r="B60" s="50" t="s">
        <v>24</v>
      </c>
      <c r="C60" s="50"/>
      <c r="D60" s="50"/>
      <c r="E60" s="50"/>
      <c r="F60" s="50"/>
      <c r="G60" s="2"/>
      <c r="H60" s="2"/>
      <c r="I60" s="2"/>
      <c r="J60" s="15">
        <f>SUM(J61,J63,J67,J70,J72,J75,J78)</f>
        <v>0</v>
      </c>
      <c r="K60" s="15">
        <f>SUM(K61,K63,K67,K70,K72,K75,K78)</f>
        <v>0</v>
      </c>
      <c r="L60" s="15">
        <f>SUM(L61,L63,L67,L70,L72,L75,L78)</f>
        <v>0</v>
      </c>
    </row>
    <row r="61" spans="1:12" ht="18" customHeight="1" outlineLevel="2" x14ac:dyDescent="0.3">
      <c r="A61" s="14" t="s">
        <v>121</v>
      </c>
      <c r="B61" s="16" t="s">
        <v>122</v>
      </c>
      <c r="C61" s="11"/>
      <c r="D61" s="11" t="s">
        <v>27</v>
      </c>
      <c r="E61" s="17">
        <v>1</v>
      </c>
      <c r="F61" s="17">
        <v>2</v>
      </c>
      <c r="G61" s="18">
        <f>IFERROR(ROUND(SUM(J62)/$F61, 2),0)</f>
        <v>0</v>
      </c>
      <c r="H61" s="19"/>
      <c r="I61" s="18">
        <f>G61+ROUND(H61, 2)</f>
        <v>0</v>
      </c>
      <c r="J61" s="55">
        <f>ROUND(G61*$F61, 2)</f>
        <v>0</v>
      </c>
      <c r="K61" s="55">
        <f>ROUND($F61*ROUND(H61, 2), 2)</f>
        <v>0</v>
      </c>
      <c r="L61" s="55">
        <f>J61+K61</f>
        <v>0</v>
      </c>
    </row>
    <row r="62" spans="1:12" ht="18" customHeight="1" outlineLevel="2" x14ac:dyDescent="0.3">
      <c r="A62" s="14" t="s">
        <v>123</v>
      </c>
      <c r="B62" s="22" t="s">
        <v>124</v>
      </c>
      <c r="C62" s="11"/>
      <c r="D62" s="23" t="s">
        <v>27</v>
      </c>
      <c r="E62" s="24">
        <v>1</v>
      </c>
      <c r="F62" s="25">
        <v>2</v>
      </c>
      <c r="G62" s="26"/>
      <c r="H62" s="2"/>
      <c r="I62" s="2"/>
      <c r="J62" s="15">
        <f>ROUND(ROUND(G62, 2)*$F62, 2)</f>
        <v>0</v>
      </c>
      <c r="K62" s="56"/>
      <c r="L62" s="56"/>
    </row>
    <row r="63" spans="1:12" ht="18" customHeight="1" outlineLevel="2" x14ac:dyDescent="0.3">
      <c r="A63" s="14" t="s">
        <v>125</v>
      </c>
      <c r="B63" s="16" t="s">
        <v>126</v>
      </c>
      <c r="C63" s="11"/>
      <c r="D63" s="11" t="s">
        <v>63</v>
      </c>
      <c r="E63" s="17">
        <v>1</v>
      </c>
      <c r="F63" s="17">
        <v>6</v>
      </c>
      <c r="G63" s="18">
        <f>IFERROR(ROUND(SUM(J64,J65,J66)/$F63, 2),0)</f>
        <v>0</v>
      </c>
      <c r="H63" s="19"/>
      <c r="I63" s="18">
        <f>G63+ROUND(H63, 2)</f>
        <v>0</v>
      </c>
      <c r="J63" s="55">
        <f>ROUND(G63*$F63, 2)</f>
        <v>0</v>
      </c>
      <c r="K63" s="55">
        <f>ROUND($F63*ROUND(H63, 2), 2)</f>
        <v>0</v>
      </c>
      <c r="L63" s="55">
        <f>J63+K63</f>
        <v>0</v>
      </c>
    </row>
    <row r="64" spans="1:12" ht="54" customHeight="1" outlineLevel="2" x14ac:dyDescent="0.3">
      <c r="A64" s="14" t="s">
        <v>127</v>
      </c>
      <c r="B64" s="22" t="s">
        <v>128</v>
      </c>
      <c r="C64" s="28" t="s">
        <v>1064</v>
      </c>
      <c r="D64" s="23" t="s">
        <v>63</v>
      </c>
      <c r="E64" s="24">
        <v>1</v>
      </c>
      <c r="F64" s="25">
        <v>2</v>
      </c>
      <c r="G64" s="26"/>
      <c r="H64" s="2"/>
      <c r="I64" s="2"/>
      <c r="J64" s="15">
        <f>ROUND(ROUND(G64, 2)*$F64, 2)</f>
        <v>0</v>
      </c>
      <c r="K64" s="56"/>
      <c r="L64" s="56"/>
    </row>
    <row r="65" spans="1:12" ht="54" customHeight="1" outlineLevel="2" x14ac:dyDescent="0.3">
      <c r="A65" s="14" t="s">
        <v>129</v>
      </c>
      <c r="B65" s="30" t="s">
        <v>130</v>
      </c>
      <c r="C65" s="28" t="s">
        <v>131</v>
      </c>
      <c r="D65" s="23" t="s">
        <v>63</v>
      </c>
      <c r="E65" s="24">
        <v>1</v>
      </c>
      <c r="F65" s="25">
        <v>2</v>
      </c>
      <c r="G65" s="26"/>
      <c r="H65" s="2"/>
      <c r="I65" s="2"/>
      <c r="J65" s="15">
        <f>ROUND(ROUND(G65, 2)*$F65, 2)</f>
        <v>0</v>
      </c>
      <c r="K65" s="56"/>
      <c r="L65" s="56"/>
    </row>
    <row r="66" spans="1:12" ht="54" customHeight="1" outlineLevel="2" x14ac:dyDescent="0.3">
      <c r="A66" s="14" t="s">
        <v>132</v>
      </c>
      <c r="B66" s="30" t="s">
        <v>133</v>
      </c>
      <c r="C66" s="28" t="s">
        <v>134</v>
      </c>
      <c r="D66" s="23" t="s">
        <v>63</v>
      </c>
      <c r="E66" s="24">
        <v>1</v>
      </c>
      <c r="F66" s="25">
        <v>2</v>
      </c>
      <c r="G66" s="26"/>
      <c r="H66" s="2"/>
      <c r="I66" s="2"/>
      <c r="J66" s="15">
        <f>ROUND(ROUND(G66, 2)*$F66, 2)</f>
        <v>0</v>
      </c>
      <c r="K66" s="56"/>
      <c r="L66" s="56"/>
    </row>
    <row r="67" spans="1:12" ht="18" customHeight="1" outlineLevel="2" x14ac:dyDescent="0.3">
      <c r="A67" s="14" t="s">
        <v>135</v>
      </c>
      <c r="B67" s="16" t="s">
        <v>136</v>
      </c>
      <c r="C67" s="11"/>
      <c r="D67" s="11" t="s">
        <v>63</v>
      </c>
      <c r="E67" s="17">
        <v>1</v>
      </c>
      <c r="F67" s="17">
        <v>2</v>
      </c>
      <c r="G67" s="18">
        <f>IFERROR(ROUND(SUM(J68,J69)/$F67, 2),0)</f>
        <v>0</v>
      </c>
      <c r="H67" s="19"/>
      <c r="I67" s="18">
        <f>G67+ROUND(H67, 2)</f>
        <v>0</v>
      </c>
      <c r="J67" s="55">
        <f>ROUND(G67*$F67, 2)</f>
        <v>0</v>
      </c>
      <c r="K67" s="55">
        <f>ROUND($F67*ROUND(H67, 2), 2)</f>
        <v>0</v>
      </c>
      <c r="L67" s="55">
        <f>J67+K67</f>
        <v>0</v>
      </c>
    </row>
    <row r="68" spans="1:12" ht="36" customHeight="1" outlineLevel="2" x14ac:dyDescent="0.3">
      <c r="A68" s="14" t="s">
        <v>137</v>
      </c>
      <c r="B68" s="22" t="s">
        <v>138</v>
      </c>
      <c r="C68" s="11" t="s">
        <v>139</v>
      </c>
      <c r="D68" s="23" t="s">
        <v>63</v>
      </c>
      <c r="E68" s="24">
        <v>1</v>
      </c>
      <c r="F68" s="25">
        <v>1</v>
      </c>
      <c r="G68" s="26"/>
      <c r="H68" s="2"/>
      <c r="I68" s="2"/>
      <c r="J68" s="15">
        <f>ROUND(ROUND(G68, 2)*$F68, 2)</f>
        <v>0</v>
      </c>
      <c r="K68" s="56"/>
      <c r="L68" s="56"/>
    </row>
    <row r="69" spans="1:12" ht="36" customHeight="1" outlineLevel="2" x14ac:dyDescent="0.3">
      <c r="A69" s="14" t="s">
        <v>140</v>
      </c>
      <c r="B69" s="22" t="s">
        <v>141</v>
      </c>
      <c r="C69" s="11" t="s">
        <v>139</v>
      </c>
      <c r="D69" s="23" t="s">
        <v>63</v>
      </c>
      <c r="E69" s="24">
        <v>1</v>
      </c>
      <c r="F69" s="25">
        <v>1</v>
      </c>
      <c r="G69" s="26"/>
      <c r="H69" s="2"/>
      <c r="I69" s="2"/>
      <c r="J69" s="15">
        <f>ROUND(ROUND(G69, 2)*$F69, 2)</f>
        <v>0</v>
      </c>
      <c r="K69" s="56"/>
      <c r="L69" s="56"/>
    </row>
    <row r="70" spans="1:12" ht="18" customHeight="1" outlineLevel="2" x14ac:dyDescent="0.3">
      <c r="A70" s="14" t="s">
        <v>142</v>
      </c>
      <c r="B70" s="16" t="s">
        <v>143</v>
      </c>
      <c r="C70" s="11"/>
      <c r="D70" s="11" t="s">
        <v>27</v>
      </c>
      <c r="E70" s="17">
        <v>1</v>
      </c>
      <c r="F70" s="17">
        <v>20</v>
      </c>
      <c r="G70" s="18">
        <f>IFERROR(ROUND(SUM(J71)/$F70, 2),0)</f>
        <v>0</v>
      </c>
      <c r="H70" s="19"/>
      <c r="I70" s="18">
        <f>G70+ROUND(H70, 2)</f>
        <v>0</v>
      </c>
      <c r="J70" s="55">
        <f>ROUND(G70*$F70, 2)</f>
        <v>0</v>
      </c>
      <c r="K70" s="55">
        <f>ROUND($F70*ROUND(H70, 2), 2)</f>
        <v>0</v>
      </c>
      <c r="L70" s="55">
        <f>J70+K70</f>
        <v>0</v>
      </c>
    </row>
    <row r="71" spans="1:12" ht="36" customHeight="1" outlineLevel="2" x14ac:dyDescent="0.3">
      <c r="A71" s="14" t="s">
        <v>144</v>
      </c>
      <c r="B71" s="22" t="s">
        <v>1065</v>
      </c>
      <c r="C71" s="11"/>
      <c r="D71" s="23" t="s">
        <v>27</v>
      </c>
      <c r="E71" s="24">
        <v>1</v>
      </c>
      <c r="F71" s="25">
        <v>20</v>
      </c>
      <c r="G71" s="26"/>
      <c r="H71" s="2"/>
      <c r="I71" s="2"/>
      <c r="J71" s="15">
        <f>ROUND(ROUND(G71, 2)*$F71, 2)</f>
        <v>0</v>
      </c>
      <c r="K71" s="56"/>
      <c r="L71" s="56"/>
    </row>
    <row r="72" spans="1:12" ht="36" customHeight="1" outlineLevel="2" x14ac:dyDescent="0.3">
      <c r="A72" s="14" t="s">
        <v>145</v>
      </c>
      <c r="B72" s="16" t="s">
        <v>146</v>
      </c>
      <c r="C72" s="11"/>
      <c r="D72" s="11" t="s">
        <v>27</v>
      </c>
      <c r="E72" s="17">
        <v>1</v>
      </c>
      <c r="F72" s="17">
        <v>580</v>
      </c>
      <c r="G72" s="18">
        <f>IFERROR(ROUND(SUM(J73,J74)/$F72, 2),0)</f>
        <v>0</v>
      </c>
      <c r="H72" s="19"/>
      <c r="I72" s="18">
        <f>G72+ROUND(H72, 2)</f>
        <v>0</v>
      </c>
      <c r="J72" s="55">
        <f>ROUND(G72*$F72, 2)</f>
        <v>0</v>
      </c>
      <c r="K72" s="55">
        <f>ROUND($F72*ROUND(H72, 2), 2)</f>
        <v>0</v>
      </c>
      <c r="L72" s="55">
        <f>J72+K72</f>
        <v>0</v>
      </c>
    </row>
    <row r="73" spans="1:12" ht="36" customHeight="1" outlineLevel="2" x14ac:dyDescent="0.3">
      <c r="A73" s="14" t="s">
        <v>147</v>
      </c>
      <c r="B73" s="22" t="s">
        <v>148</v>
      </c>
      <c r="C73" s="11"/>
      <c r="D73" s="23" t="s">
        <v>27</v>
      </c>
      <c r="E73" s="24">
        <v>1</v>
      </c>
      <c r="F73" s="25">
        <v>310</v>
      </c>
      <c r="G73" s="26"/>
      <c r="H73" s="2"/>
      <c r="I73" s="2"/>
      <c r="J73" s="15">
        <f>ROUND(ROUND(G73, 2)*$F73, 2)</f>
        <v>0</v>
      </c>
      <c r="K73" s="56"/>
      <c r="L73" s="56"/>
    </row>
    <row r="74" spans="1:12" ht="36" customHeight="1" outlineLevel="2" x14ac:dyDescent="0.3">
      <c r="A74" s="14" t="s">
        <v>149</v>
      </c>
      <c r="B74" s="22" t="s">
        <v>150</v>
      </c>
      <c r="C74" s="11"/>
      <c r="D74" s="23" t="s">
        <v>27</v>
      </c>
      <c r="E74" s="24">
        <v>1</v>
      </c>
      <c r="F74" s="25">
        <v>270</v>
      </c>
      <c r="G74" s="26"/>
      <c r="H74" s="2"/>
      <c r="I74" s="2"/>
      <c r="J74" s="15">
        <f>ROUND(ROUND(G74, 2)*$F74, 2)</f>
        <v>0</v>
      </c>
      <c r="K74" s="56"/>
      <c r="L74" s="56"/>
    </row>
    <row r="75" spans="1:12" ht="18" customHeight="1" outlineLevel="2" x14ac:dyDescent="0.3">
      <c r="A75" s="14" t="s">
        <v>151</v>
      </c>
      <c r="B75" s="16" t="s">
        <v>152</v>
      </c>
      <c r="C75" s="11"/>
      <c r="D75" s="11" t="s">
        <v>27</v>
      </c>
      <c r="E75" s="17">
        <v>1</v>
      </c>
      <c r="F75" s="17">
        <v>315</v>
      </c>
      <c r="G75" s="18">
        <f>IFERROR(ROUND(SUM(J76,J77)/$F75, 2),0)</f>
        <v>0</v>
      </c>
      <c r="H75" s="19"/>
      <c r="I75" s="18">
        <f>G75+ROUND(H75, 2)</f>
        <v>0</v>
      </c>
      <c r="J75" s="55">
        <f>ROUND(G75*$F75, 2)</f>
        <v>0</v>
      </c>
      <c r="K75" s="55">
        <f>ROUND($F75*ROUND(H75, 2), 2)</f>
        <v>0</v>
      </c>
      <c r="L75" s="55">
        <f>J75+K75</f>
        <v>0</v>
      </c>
    </row>
    <row r="76" spans="1:12" ht="18" customHeight="1" outlineLevel="2" x14ac:dyDescent="0.3">
      <c r="A76" s="14" t="s">
        <v>153</v>
      </c>
      <c r="B76" s="22" t="s">
        <v>154</v>
      </c>
      <c r="C76" s="11"/>
      <c r="D76" s="23" t="s">
        <v>27</v>
      </c>
      <c r="E76" s="24">
        <v>1</v>
      </c>
      <c r="F76" s="25">
        <v>310</v>
      </c>
      <c r="G76" s="26"/>
      <c r="H76" s="2"/>
      <c r="I76" s="2"/>
      <c r="J76" s="15">
        <f>ROUND(ROUND(G76, 2)*$F76, 2)</f>
        <v>0</v>
      </c>
      <c r="K76" s="56"/>
      <c r="L76" s="56"/>
    </row>
    <row r="77" spans="1:12" ht="18" customHeight="1" outlineLevel="2" x14ac:dyDescent="0.3">
      <c r="A77" s="14" t="s">
        <v>155</v>
      </c>
      <c r="B77" s="22" t="s">
        <v>156</v>
      </c>
      <c r="C77" s="11"/>
      <c r="D77" s="23" t="s">
        <v>27</v>
      </c>
      <c r="E77" s="24">
        <v>1</v>
      </c>
      <c r="F77" s="25">
        <v>5</v>
      </c>
      <c r="G77" s="26"/>
      <c r="H77" s="2"/>
      <c r="I77" s="2"/>
      <c r="J77" s="15">
        <f>ROUND(ROUND(G77, 2)*$F77, 2)</f>
        <v>0</v>
      </c>
      <c r="K77" s="56"/>
      <c r="L77" s="56"/>
    </row>
    <row r="78" spans="1:12" ht="18" customHeight="1" outlineLevel="2" x14ac:dyDescent="0.3">
      <c r="A78" s="14" t="s">
        <v>157</v>
      </c>
      <c r="B78" s="16" t="s">
        <v>55</v>
      </c>
      <c r="C78" s="11" t="s">
        <v>158</v>
      </c>
      <c r="D78" s="11" t="s">
        <v>27</v>
      </c>
      <c r="E78" s="17">
        <v>1</v>
      </c>
      <c r="F78" s="17">
        <v>390</v>
      </c>
      <c r="G78" s="18">
        <f>IFERROR(ROUND(SUM(J79,J80)/$F78, 2),0)</f>
        <v>0</v>
      </c>
      <c r="H78" s="19"/>
      <c r="I78" s="18">
        <f>G78+ROUND(H78, 2)</f>
        <v>0</v>
      </c>
      <c r="J78" s="55">
        <f>ROUND(G78*$F78, 2)</f>
        <v>0</v>
      </c>
      <c r="K78" s="55">
        <f>ROUND($F78*ROUND(H78, 2), 2)</f>
        <v>0</v>
      </c>
      <c r="L78" s="55">
        <f>J78+K78</f>
        <v>0</v>
      </c>
    </row>
    <row r="79" spans="1:12" ht="36" customHeight="1" outlineLevel="2" x14ac:dyDescent="0.3">
      <c r="A79" s="14" t="s">
        <v>159</v>
      </c>
      <c r="B79" s="22" t="s">
        <v>160</v>
      </c>
      <c r="C79" s="11"/>
      <c r="D79" s="23" t="s">
        <v>27</v>
      </c>
      <c r="E79" s="24">
        <v>1</v>
      </c>
      <c r="F79" s="25">
        <v>80</v>
      </c>
      <c r="G79" s="26"/>
      <c r="H79" s="2"/>
      <c r="I79" s="2"/>
      <c r="J79" s="15">
        <f>ROUND(ROUND(G79, 2)*$F79, 2)</f>
        <v>0</v>
      </c>
      <c r="K79" s="56"/>
      <c r="L79" s="56"/>
    </row>
    <row r="80" spans="1:12" ht="36" customHeight="1" outlineLevel="2" x14ac:dyDescent="0.3">
      <c r="A80" s="14" t="s">
        <v>161</v>
      </c>
      <c r="B80" s="22" t="s">
        <v>162</v>
      </c>
      <c r="C80" s="11"/>
      <c r="D80" s="23" t="s">
        <v>27</v>
      </c>
      <c r="E80" s="24">
        <v>1</v>
      </c>
      <c r="F80" s="25">
        <v>310</v>
      </c>
      <c r="G80" s="26"/>
      <c r="H80" s="2"/>
      <c r="I80" s="2"/>
      <c r="J80" s="15">
        <f>ROUND(ROUND(G80, 2)*$F80, 2)</f>
        <v>0</v>
      </c>
      <c r="K80" s="56"/>
      <c r="L80" s="56"/>
    </row>
    <row r="81" spans="1:12" ht="16.899999999999999" customHeight="1" outlineLevel="1" x14ac:dyDescent="0.3">
      <c r="A81" s="14" t="s">
        <v>163</v>
      </c>
      <c r="B81" s="50" t="s">
        <v>60</v>
      </c>
      <c r="C81" s="50"/>
      <c r="D81" s="50"/>
      <c r="E81" s="50"/>
      <c r="F81" s="50"/>
      <c r="G81" s="2"/>
      <c r="H81" s="2"/>
      <c r="I81" s="2"/>
      <c r="J81" s="15">
        <f>SUM(J82,J85,J87,J90,J92,J94,J96,J99,J101,J104)</f>
        <v>0</v>
      </c>
      <c r="K81" s="15">
        <f>SUM(K82,K85,K87,K90,K92,K94,K96,K99,K101,K104)</f>
        <v>0</v>
      </c>
      <c r="L81" s="15">
        <f>SUM(L82,L85,L87,L90,L92,L94,L96,L99,L101,L104)</f>
        <v>0</v>
      </c>
    </row>
    <row r="82" spans="1:12" ht="18" customHeight="1" outlineLevel="2" x14ac:dyDescent="0.3">
      <c r="A82" s="14" t="s">
        <v>164</v>
      </c>
      <c r="B82" s="16" t="s">
        <v>165</v>
      </c>
      <c r="C82" s="11"/>
      <c r="D82" s="11" t="s">
        <v>63</v>
      </c>
      <c r="E82" s="17">
        <v>1</v>
      </c>
      <c r="F82" s="17">
        <v>3</v>
      </c>
      <c r="G82" s="18">
        <f>IFERROR(ROUND(SUM(J83,J84)/$F82, 2),0)</f>
        <v>0</v>
      </c>
      <c r="H82" s="19"/>
      <c r="I82" s="18">
        <f>G82+ROUND(H82, 2)</f>
        <v>0</v>
      </c>
      <c r="J82" s="55">
        <f>ROUND(G82*$F82, 2)</f>
        <v>0</v>
      </c>
      <c r="K82" s="55">
        <f>ROUND($F82*ROUND(H82, 2), 2)</f>
        <v>0</v>
      </c>
      <c r="L82" s="55">
        <f>J82+K82</f>
        <v>0</v>
      </c>
    </row>
    <row r="83" spans="1:12" ht="18" customHeight="1" outlineLevel="2" x14ac:dyDescent="0.3">
      <c r="A83" s="14" t="s">
        <v>166</v>
      </c>
      <c r="B83" s="22" t="s">
        <v>167</v>
      </c>
      <c r="C83" s="11"/>
      <c r="D83" s="23" t="s">
        <v>63</v>
      </c>
      <c r="E83" s="24">
        <v>1</v>
      </c>
      <c r="F83" s="25">
        <v>1</v>
      </c>
      <c r="G83" s="26"/>
      <c r="H83" s="2"/>
      <c r="I83" s="2"/>
      <c r="J83" s="15">
        <f>ROUND(ROUND(G83, 2)*$F83, 2)</f>
        <v>0</v>
      </c>
      <c r="K83" s="56"/>
      <c r="L83" s="56"/>
    </row>
    <row r="84" spans="1:12" ht="36" customHeight="1" outlineLevel="2" x14ac:dyDescent="0.3">
      <c r="A84" s="14" t="s">
        <v>168</v>
      </c>
      <c r="B84" s="22" t="s">
        <v>169</v>
      </c>
      <c r="C84" s="11"/>
      <c r="D84" s="23" t="s">
        <v>63</v>
      </c>
      <c r="E84" s="24">
        <v>1</v>
      </c>
      <c r="F84" s="25">
        <v>2</v>
      </c>
      <c r="G84" s="26"/>
      <c r="H84" s="2"/>
      <c r="I84" s="2"/>
      <c r="J84" s="15">
        <f>ROUND(ROUND(G84, 2)*$F84, 2)</f>
        <v>0</v>
      </c>
      <c r="K84" s="56"/>
      <c r="L84" s="56"/>
    </row>
    <row r="85" spans="1:12" ht="36" customHeight="1" outlineLevel="2" x14ac:dyDescent="0.3">
      <c r="A85" s="14" t="s">
        <v>170</v>
      </c>
      <c r="B85" s="16" t="s">
        <v>171</v>
      </c>
      <c r="C85" s="11"/>
      <c r="D85" s="11" t="s">
        <v>63</v>
      </c>
      <c r="E85" s="17">
        <v>1</v>
      </c>
      <c r="F85" s="17">
        <v>1</v>
      </c>
      <c r="G85" s="18">
        <f>IFERROR(ROUND(SUM(J86)/$F85, 2),0)</f>
        <v>0</v>
      </c>
      <c r="H85" s="19"/>
      <c r="I85" s="18">
        <f>G85+ROUND(H85, 2)</f>
        <v>0</v>
      </c>
      <c r="J85" s="55">
        <f>ROUND(G85*$F85, 2)</f>
        <v>0</v>
      </c>
      <c r="K85" s="55">
        <f>ROUND($F85*ROUND(H85, 2), 2)</f>
        <v>0</v>
      </c>
      <c r="L85" s="55">
        <f>J85+K85</f>
        <v>0</v>
      </c>
    </row>
    <row r="86" spans="1:12" ht="36" customHeight="1" outlineLevel="2" x14ac:dyDescent="0.3">
      <c r="A86" s="14" t="s">
        <v>172</v>
      </c>
      <c r="B86" s="22" t="s">
        <v>173</v>
      </c>
      <c r="C86" s="11"/>
      <c r="D86" s="23" t="s">
        <v>63</v>
      </c>
      <c r="E86" s="24">
        <v>1</v>
      </c>
      <c r="F86" s="25">
        <v>1</v>
      </c>
      <c r="G86" s="26"/>
      <c r="H86" s="2"/>
      <c r="I86" s="2"/>
      <c r="J86" s="15">
        <f>ROUND(ROUND(G86, 2)*$F86, 2)</f>
        <v>0</v>
      </c>
      <c r="K86" s="56"/>
      <c r="L86" s="56"/>
    </row>
    <row r="87" spans="1:12" ht="36" customHeight="1" outlineLevel="2" x14ac:dyDescent="0.3">
      <c r="A87" s="14" t="s">
        <v>174</v>
      </c>
      <c r="B87" s="16" t="s">
        <v>83</v>
      </c>
      <c r="C87" s="11"/>
      <c r="D87" s="11" t="s">
        <v>63</v>
      </c>
      <c r="E87" s="17">
        <v>1</v>
      </c>
      <c r="F87" s="17">
        <v>390</v>
      </c>
      <c r="G87" s="18">
        <f>IFERROR(ROUND(SUM(J88,J89)/$F87, 2),0)</f>
        <v>0</v>
      </c>
      <c r="H87" s="19"/>
      <c r="I87" s="18">
        <f>G87+ROUND(H87, 2)</f>
        <v>0</v>
      </c>
      <c r="J87" s="55">
        <f>ROUND(G87*$F87, 2)</f>
        <v>0</v>
      </c>
      <c r="K87" s="55">
        <f>ROUND($F87*ROUND(H87, 2), 2)</f>
        <v>0</v>
      </c>
      <c r="L87" s="55">
        <f>J87+K87</f>
        <v>0</v>
      </c>
    </row>
    <row r="88" spans="1:12" ht="18" customHeight="1" outlineLevel="2" x14ac:dyDescent="0.3">
      <c r="A88" s="14" t="s">
        <v>175</v>
      </c>
      <c r="B88" s="22" t="s">
        <v>176</v>
      </c>
      <c r="C88" s="11"/>
      <c r="D88" s="23" t="s">
        <v>63</v>
      </c>
      <c r="E88" s="24">
        <v>1</v>
      </c>
      <c r="F88" s="25">
        <v>390</v>
      </c>
      <c r="G88" s="26"/>
      <c r="H88" s="2"/>
      <c r="I88" s="2"/>
      <c r="J88" s="15">
        <f>ROUND(ROUND(G88, 2)*$F88, 2)</f>
        <v>0</v>
      </c>
      <c r="K88" s="56"/>
      <c r="L88" s="56"/>
    </row>
    <row r="89" spans="1:12" ht="54" customHeight="1" outlineLevel="2" x14ac:dyDescent="0.3">
      <c r="A89" s="14" t="s">
        <v>177</v>
      </c>
      <c r="B89" s="22" t="s">
        <v>178</v>
      </c>
      <c r="C89" s="11" t="s">
        <v>1066</v>
      </c>
      <c r="D89" s="23" t="s">
        <v>63</v>
      </c>
      <c r="E89" s="24">
        <v>1</v>
      </c>
      <c r="F89" s="25">
        <v>30</v>
      </c>
      <c r="G89" s="26"/>
      <c r="H89" s="2"/>
      <c r="I89" s="2"/>
      <c r="J89" s="15">
        <f>ROUND(ROUND(G89, 2)*$F89, 2)</f>
        <v>0</v>
      </c>
      <c r="K89" s="56"/>
      <c r="L89" s="56"/>
    </row>
    <row r="90" spans="1:12" ht="18" customHeight="1" outlineLevel="2" x14ac:dyDescent="0.3">
      <c r="A90" s="14" t="s">
        <v>179</v>
      </c>
      <c r="B90" s="16" t="s">
        <v>180</v>
      </c>
      <c r="C90" s="11"/>
      <c r="D90" s="11" t="s">
        <v>63</v>
      </c>
      <c r="E90" s="17">
        <v>1</v>
      </c>
      <c r="F90" s="17">
        <v>2</v>
      </c>
      <c r="G90" s="18">
        <f>IFERROR(ROUND(SUM(J91)/$F90, 2),0)</f>
        <v>0</v>
      </c>
      <c r="H90" s="19"/>
      <c r="I90" s="18">
        <f>G90+ROUND(H90, 2)</f>
        <v>0</v>
      </c>
      <c r="J90" s="55">
        <f>ROUND(G90*$F90, 2)</f>
        <v>0</v>
      </c>
      <c r="K90" s="55">
        <f>ROUND($F90*ROUND(H90, 2), 2)</f>
        <v>0</v>
      </c>
      <c r="L90" s="55">
        <f>J90+K90</f>
        <v>0</v>
      </c>
    </row>
    <row r="91" spans="1:12" ht="36" customHeight="1" outlineLevel="2" x14ac:dyDescent="0.3">
      <c r="A91" s="14" t="s">
        <v>181</v>
      </c>
      <c r="B91" s="22" t="s">
        <v>182</v>
      </c>
      <c r="C91" s="11" t="s">
        <v>183</v>
      </c>
      <c r="D91" s="23" t="s">
        <v>63</v>
      </c>
      <c r="E91" s="24">
        <v>1</v>
      </c>
      <c r="F91" s="25">
        <v>2</v>
      </c>
      <c r="G91" s="26"/>
      <c r="H91" s="2"/>
      <c r="I91" s="2"/>
      <c r="J91" s="15">
        <f>ROUND(ROUND(G91, 2)*$F91, 2)</f>
        <v>0</v>
      </c>
      <c r="K91" s="56"/>
      <c r="L91" s="56"/>
    </row>
    <row r="92" spans="1:12" ht="36" customHeight="1" outlineLevel="2" x14ac:dyDescent="0.3">
      <c r="A92" s="14" t="s">
        <v>184</v>
      </c>
      <c r="B92" s="16" t="s">
        <v>185</v>
      </c>
      <c r="C92" s="11"/>
      <c r="D92" s="11" t="s">
        <v>63</v>
      </c>
      <c r="E92" s="17">
        <v>1</v>
      </c>
      <c r="F92" s="17">
        <v>1</v>
      </c>
      <c r="G92" s="18">
        <f>IFERROR(ROUND(SUM(J93)/$F92, 2),0)</f>
        <v>0</v>
      </c>
      <c r="H92" s="19"/>
      <c r="I92" s="18">
        <f>G92+ROUND(H92, 2)</f>
        <v>0</v>
      </c>
      <c r="J92" s="55">
        <f>ROUND(G92*$F92, 2)</f>
        <v>0</v>
      </c>
      <c r="K92" s="55">
        <f>ROUND($F92*ROUND(H92, 2), 2)</f>
        <v>0</v>
      </c>
      <c r="L92" s="55">
        <f>J92+K92</f>
        <v>0</v>
      </c>
    </row>
    <row r="93" spans="1:12" ht="36" customHeight="1" outlineLevel="2" x14ac:dyDescent="0.3">
      <c r="A93" s="14" t="s">
        <v>186</v>
      </c>
      <c r="B93" s="22" t="s">
        <v>187</v>
      </c>
      <c r="C93" s="11"/>
      <c r="D93" s="23" t="s">
        <v>63</v>
      </c>
      <c r="E93" s="24">
        <v>1</v>
      </c>
      <c r="F93" s="25">
        <v>1</v>
      </c>
      <c r="G93" s="26"/>
      <c r="H93" s="2"/>
      <c r="I93" s="2"/>
      <c r="J93" s="15">
        <f>ROUND(ROUND(G93, 2)*$F93, 2)</f>
        <v>0</v>
      </c>
      <c r="K93" s="56"/>
      <c r="L93" s="56"/>
    </row>
    <row r="94" spans="1:12" ht="18" customHeight="1" outlineLevel="2" x14ac:dyDescent="0.3">
      <c r="A94" s="14" t="s">
        <v>188</v>
      </c>
      <c r="B94" s="16" t="s">
        <v>189</v>
      </c>
      <c r="C94" s="11"/>
      <c r="D94" s="11" t="s">
        <v>63</v>
      </c>
      <c r="E94" s="17">
        <v>1</v>
      </c>
      <c r="F94" s="17">
        <v>4</v>
      </c>
      <c r="G94" s="18">
        <f>IFERROR(ROUND(SUM(J95)/$F94, 2),0)</f>
        <v>0</v>
      </c>
      <c r="H94" s="19"/>
      <c r="I94" s="18">
        <f>G94+ROUND(H94, 2)</f>
        <v>0</v>
      </c>
      <c r="J94" s="55">
        <f>ROUND(G94*$F94, 2)</f>
        <v>0</v>
      </c>
      <c r="K94" s="55">
        <f>ROUND($F94*ROUND(H94, 2), 2)</f>
        <v>0</v>
      </c>
      <c r="L94" s="55">
        <f>J94+K94</f>
        <v>0</v>
      </c>
    </row>
    <row r="95" spans="1:12" ht="36" customHeight="1" outlineLevel="2" x14ac:dyDescent="0.3">
      <c r="A95" s="14" t="s">
        <v>190</v>
      </c>
      <c r="B95" s="22" t="s">
        <v>191</v>
      </c>
      <c r="C95" s="11" t="s">
        <v>192</v>
      </c>
      <c r="D95" s="23" t="s">
        <v>63</v>
      </c>
      <c r="E95" s="24">
        <v>1</v>
      </c>
      <c r="F95" s="25">
        <v>4</v>
      </c>
      <c r="G95" s="26"/>
      <c r="H95" s="2"/>
      <c r="I95" s="2"/>
      <c r="J95" s="15">
        <f>ROUND(ROUND(G95, 2)*$F95, 2)</f>
        <v>0</v>
      </c>
      <c r="K95" s="56"/>
      <c r="L95" s="56"/>
    </row>
    <row r="96" spans="1:12" ht="18" customHeight="1" outlineLevel="2" x14ac:dyDescent="0.3">
      <c r="A96" s="14" t="s">
        <v>193</v>
      </c>
      <c r="B96" s="16" t="s">
        <v>194</v>
      </c>
      <c r="C96" s="11"/>
      <c r="D96" s="11" t="s">
        <v>63</v>
      </c>
      <c r="E96" s="17">
        <v>1</v>
      </c>
      <c r="F96" s="17">
        <v>2</v>
      </c>
      <c r="G96" s="18">
        <f>IFERROR(ROUND(SUM(J97,J98)/$F96, 2),0)</f>
        <v>0</v>
      </c>
      <c r="H96" s="19"/>
      <c r="I96" s="18">
        <f>G96+ROUND(H96, 2)</f>
        <v>0</v>
      </c>
      <c r="J96" s="55">
        <f>ROUND(G96*$F96, 2)</f>
        <v>0</v>
      </c>
      <c r="K96" s="55">
        <f>ROUND($F96*ROUND(H96, 2), 2)</f>
        <v>0</v>
      </c>
      <c r="L96" s="55">
        <f>J96+K96</f>
        <v>0</v>
      </c>
    </row>
    <row r="97" spans="1:12" ht="36" customHeight="1" outlineLevel="2" x14ac:dyDescent="0.3">
      <c r="A97" s="14" t="s">
        <v>195</v>
      </c>
      <c r="B97" s="22" t="s">
        <v>196</v>
      </c>
      <c r="C97" s="11" t="s">
        <v>197</v>
      </c>
      <c r="D97" s="23" t="s">
        <v>63</v>
      </c>
      <c r="E97" s="24">
        <v>1</v>
      </c>
      <c r="F97" s="25">
        <v>2</v>
      </c>
      <c r="G97" s="26"/>
      <c r="H97" s="2"/>
      <c r="I97" s="2"/>
      <c r="J97" s="15">
        <f>ROUND(ROUND(G97, 2)*$F97, 2)</f>
        <v>0</v>
      </c>
      <c r="K97" s="56"/>
      <c r="L97" s="56"/>
    </row>
    <row r="98" spans="1:12" ht="36" customHeight="1" outlineLevel="2" x14ac:dyDescent="0.3">
      <c r="A98" s="14" t="s">
        <v>198</v>
      </c>
      <c r="B98" s="22" t="s">
        <v>199</v>
      </c>
      <c r="C98" s="11" t="s">
        <v>1067</v>
      </c>
      <c r="D98" s="23" t="s">
        <v>63</v>
      </c>
      <c r="E98" s="24">
        <v>1</v>
      </c>
      <c r="F98" s="25">
        <v>2</v>
      </c>
      <c r="G98" s="26"/>
      <c r="H98" s="2"/>
      <c r="I98" s="2"/>
      <c r="J98" s="15">
        <f>ROUND(ROUND(G98, 2)*$F98, 2)</f>
        <v>0</v>
      </c>
      <c r="K98" s="56"/>
      <c r="L98" s="56"/>
    </row>
    <row r="99" spans="1:12" ht="18" customHeight="1" outlineLevel="2" x14ac:dyDescent="0.3">
      <c r="A99" s="14" t="s">
        <v>200</v>
      </c>
      <c r="B99" s="16" t="s">
        <v>201</v>
      </c>
      <c r="C99" s="11"/>
      <c r="D99" s="11" t="s">
        <v>63</v>
      </c>
      <c r="E99" s="17">
        <v>1</v>
      </c>
      <c r="F99" s="17">
        <v>7</v>
      </c>
      <c r="G99" s="18">
        <f>IFERROR(ROUND(SUM(J100)/$F99, 2),0)</f>
        <v>0</v>
      </c>
      <c r="H99" s="19"/>
      <c r="I99" s="18">
        <f>G99+ROUND(H99, 2)</f>
        <v>0</v>
      </c>
      <c r="J99" s="55">
        <f>ROUND(G99*$F99, 2)</f>
        <v>0</v>
      </c>
      <c r="K99" s="55">
        <f>ROUND($F99*ROUND(H99, 2), 2)</f>
        <v>0</v>
      </c>
      <c r="L99" s="55">
        <f>J99+K99</f>
        <v>0</v>
      </c>
    </row>
    <row r="100" spans="1:12" ht="18" customHeight="1" outlineLevel="2" x14ac:dyDescent="0.3">
      <c r="A100" s="14" t="s">
        <v>202</v>
      </c>
      <c r="B100" s="22" t="s">
        <v>203</v>
      </c>
      <c r="C100" s="11"/>
      <c r="D100" s="23" t="s">
        <v>63</v>
      </c>
      <c r="E100" s="24">
        <v>1</v>
      </c>
      <c r="F100" s="25">
        <v>7</v>
      </c>
      <c r="G100" s="26"/>
      <c r="H100" s="2"/>
      <c r="I100" s="2"/>
      <c r="J100" s="15">
        <f>ROUND(ROUND(G100, 2)*$F100, 2)</f>
        <v>0</v>
      </c>
      <c r="K100" s="56"/>
      <c r="L100" s="56"/>
    </row>
    <row r="101" spans="1:12" ht="18" customHeight="1" outlineLevel="2" x14ac:dyDescent="0.3">
      <c r="A101" s="14" t="s">
        <v>204</v>
      </c>
      <c r="B101" s="16" t="s">
        <v>205</v>
      </c>
      <c r="C101" s="11"/>
      <c r="D101" s="11" t="s">
        <v>63</v>
      </c>
      <c r="E101" s="17">
        <v>1</v>
      </c>
      <c r="F101" s="17">
        <v>10</v>
      </c>
      <c r="G101" s="18">
        <f>IFERROR(ROUND(SUM(J102,J103)/$F101, 2),0)</f>
        <v>0</v>
      </c>
      <c r="H101" s="19"/>
      <c r="I101" s="18">
        <f>G101+ROUND(H101, 2)</f>
        <v>0</v>
      </c>
      <c r="J101" s="55">
        <f>ROUND(G101*$F101, 2)</f>
        <v>0</v>
      </c>
      <c r="K101" s="55">
        <f>ROUND($F101*ROUND(H101, 2), 2)</f>
        <v>0</v>
      </c>
      <c r="L101" s="55">
        <f>J101+K101</f>
        <v>0</v>
      </c>
    </row>
    <row r="102" spans="1:12" ht="36" customHeight="1" outlineLevel="2" x14ac:dyDescent="0.3">
      <c r="A102" s="14" t="s">
        <v>206</v>
      </c>
      <c r="B102" s="22" t="s">
        <v>207</v>
      </c>
      <c r="C102" s="11"/>
      <c r="D102" s="23" t="s">
        <v>63</v>
      </c>
      <c r="E102" s="24">
        <v>1</v>
      </c>
      <c r="F102" s="25">
        <v>9</v>
      </c>
      <c r="G102" s="26"/>
      <c r="H102" s="2"/>
      <c r="I102" s="2"/>
      <c r="J102" s="15">
        <f>ROUND(ROUND(G102, 2)*$F102, 2)</f>
        <v>0</v>
      </c>
      <c r="K102" s="56"/>
      <c r="L102" s="56"/>
    </row>
    <row r="103" spans="1:12" ht="36" customHeight="1" outlineLevel="2" x14ac:dyDescent="0.3">
      <c r="A103" s="14" t="s">
        <v>208</v>
      </c>
      <c r="B103" s="22" t="s">
        <v>209</v>
      </c>
      <c r="C103" s="11"/>
      <c r="D103" s="23" t="s">
        <v>63</v>
      </c>
      <c r="E103" s="24">
        <v>1</v>
      </c>
      <c r="F103" s="25">
        <v>1</v>
      </c>
      <c r="G103" s="26"/>
      <c r="H103" s="2"/>
      <c r="I103" s="2"/>
      <c r="J103" s="15">
        <f>ROUND(ROUND(G103, 2)*$F103, 2)</f>
        <v>0</v>
      </c>
      <c r="K103" s="56"/>
      <c r="L103" s="56"/>
    </row>
    <row r="104" spans="1:12" ht="18" customHeight="1" outlineLevel="2" x14ac:dyDescent="0.3">
      <c r="A104" s="14" t="s">
        <v>210</v>
      </c>
      <c r="B104" s="16" t="s">
        <v>211</v>
      </c>
      <c r="C104" s="11"/>
      <c r="D104" s="11" t="s">
        <v>63</v>
      </c>
      <c r="E104" s="17">
        <v>1</v>
      </c>
      <c r="F104" s="17">
        <v>1</v>
      </c>
      <c r="G104" s="18">
        <f>IFERROR(ROUND(SUM(J105)/$F104, 2),0)</f>
        <v>0</v>
      </c>
      <c r="H104" s="19"/>
      <c r="I104" s="18">
        <f>G104+ROUND(H104, 2)</f>
        <v>0</v>
      </c>
      <c r="J104" s="55">
        <f>ROUND(G104*$F104, 2)</f>
        <v>0</v>
      </c>
      <c r="K104" s="55">
        <f>ROUND($F104*ROUND(H104, 2), 2)</f>
        <v>0</v>
      </c>
      <c r="L104" s="55">
        <f>J104+K104</f>
        <v>0</v>
      </c>
    </row>
    <row r="105" spans="1:12" ht="36" customHeight="1" outlineLevel="2" x14ac:dyDescent="0.3">
      <c r="A105" s="14" t="s">
        <v>212</v>
      </c>
      <c r="B105" s="22" t="s">
        <v>213</v>
      </c>
      <c r="C105" s="11" t="s">
        <v>214</v>
      </c>
      <c r="D105" s="23" t="s">
        <v>63</v>
      </c>
      <c r="E105" s="24">
        <v>1</v>
      </c>
      <c r="F105" s="25">
        <v>1</v>
      </c>
      <c r="G105" s="26"/>
      <c r="H105" s="2"/>
      <c r="I105" s="2"/>
      <c r="J105" s="15">
        <f>ROUND(ROUND(G105, 2)*$F105, 2)</f>
        <v>0</v>
      </c>
      <c r="K105" s="56"/>
      <c r="L105" s="56"/>
    </row>
    <row r="106" spans="1:12" ht="16.899999999999999" customHeight="1" outlineLevel="1" x14ac:dyDescent="0.3">
      <c r="A106" s="14" t="s">
        <v>215</v>
      </c>
      <c r="B106" s="50" t="s">
        <v>111</v>
      </c>
      <c r="C106" s="50"/>
      <c r="D106" s="50"/>
      <c r="E106" s="50"/>
      <c r="F106" s="50"/>
      <c r="G106" s="2"/>
      <c r="H106" s="2"/>
      <c r="I106" s="2"/>
      <c r="J106" s="15">
        <f>SUM(J107)</f>
        <v>0</v>
      </c>
      <c r="K106" s="15">
        <f>SUM(K107)</f>
        <v>0</v>
      </c>
      <c r="L106" s="15">
        <f>SUM(L107)</f>
        <v>0</v>
      </c>
    </row>
    <row r="107" spans="1:12" ht="18" customHeight="1" outlineLevel="2" x14ac:dyDescent="0.3">
      <c r="A107" s="14" t="s">
        <v>216</v>
      </c>
      <c r="B107" s="16" t="s">
        <v>113</v>
      </c>
      <c r="C107" s="11"/>
      <c r="D107" s="11" t="s">
        <v>63</v>
      </c>
      <c r="E107" s="17">
        <v>1</v>
      </c>
      <c r="F107" s="17">
        <v>20</v>
      </c>
      <c r="G107" s="18">
        <f>IFERROR(ROUND(SUM(J108)/$F107, 2),0)</f>
        <v>0</v>
      </c>
      <c r="H107" s="19"/>
      <c r="I107" s="18">
        <f>G107+ROUND(H107, 2)</f>
        <v>0</v>
      </c>
      <c r="J107" s="55">
        <f>ROUND(G107*$F107, 2)</f>
        <v>0</v>
      </c>
      <c r="K107" s="55">
        <f>ROUND($F107*ROUND(H107, 2), 2)</f>
        <v>0</v>
      </c>
      <c r="L107" s="55">
        <f>J107+K107</f>
        <v>0</v>
      </c>
    </row>
    <row r="108" spans="1:12" ht="36" customHeight="1" outlineLevel="2" x14ac:dyDescent="0.3">
      <c r="A108" s="14" t="s">
        <v>217</v>
      </c>
      <c r="B108" s="22" t="s">
        <v>1098</v>
      </c>
      <c r="C108" s="11"/>
      <c r="D108" s="23" t="s">
        <v>115</v>
      </c>
      <c r="E108" s="29">
        <v>0.1</v>
      </c>
      <c r="F108" s="24">
        <v>2</v>
      </c>
      <c r="G108" s="26"/>
      <c r="H108" s="2"/>
      <c r="I108" s="2"/>
      <c r="J108" s="15">
        <f>ROUND(ROUND(G108, 2)*$F108, 2)</f>
        <v>0</v>
      </c>
      <c r="K108" s="56"/>
      <c r="L108" s="56"/>
    </row>
    <row r="109" spans="1:12" ht="16.899999999999999" customHeight="1" outlineLevel="1" x14ac:dyDescent="0.3">
      <c r="A109" s="14" t="s">
        <v>218</v>
      </c>
      <c r="B109" s="50" t="s">
        <v>219</v>
      </c>
      <c r="C109" s="50"/>
      <c r="D109" s="50"/>
      <c r="E109" s="50"/>
      <c r="F109" s="50"/>
      <c r="G109" s="2"/>
      <c r="H109" s="2"/>
      <c r="I109" s="2"/>
      <c r="J109" s="15">
        <f>SUM(J110,J136,J169,J171)</f>
        <v>83369.56</v>
      </c>
      <c r="K109" s="15">
        <f>SUM(K110,K136,K169,K171)</f>
        <v>0</v>
      </c>
      <c r="L109" s="15">
        <f>SUM(L110,L136,L169,L171)</f>
        <v>83369.56</v>
      </c>
    </row>
    <row r="110" spans="1:12" ht="16.899999999999999" customHeight="1" outlineLevel="1" x14ac:dyDescent="0.3">
      <c r="A110" s="14" t="s">
        <v>220</v>
      </c>
      <c r="B110" s="50" t="s">
        <v>24</v>
      </c>
      <c r="C110" s="50"/>
      <c r="D110" s="50"/>
      <c r="E110" s="50"/>
      <c r="F110" s="50"/>
      <c r="G110" s="2"/>
      <c r="H110" s="2"/>
      <c r="I110" s="2"/>
      <c r="J110" s="15">
        <f>SUM(J111,J113,J116,J120,J122,J124,J126,J129,J131,J134)</f>
        <v>169.56</v>
      </c>
      <c r="K110" s="15">
        <f>SUM(K111,K113,K116,K120,K122,K124,K126,K129,K131,K134)</f>
        <v>0</v>
      </c>
      <c r="L110" s="15">
        <f>SUM(L111,L113,L116,L120,L122,L124,L126,L129,L131,L134)</f>
        <v>169.56</v>
      </c>
    </row>
    <row r="111" spans="1:12" ht="18" customHeight="1" outlineLevel="2" x14ac:dyDescent="0.3">
      <c r="A111" s="14" t="s">
        <v>221</v>
      </c>
      <c r="B111" s="16" t="s">
        <v>122</v>
      </c>
      <c r="C111" s="11"/>
      <c r="D111" s="11" t="s">
        <v>27</v>
      </c>
      <c r="E111" s="17">
        <v>1</v>
      </c>
      <c r="F111" s="17">
        <v>2</v>
      </c>
      <c r="G111" s="18">
        <f>IFERROR(ROUND(SUM(J112)/$F111, 2),0)</f>
        <v>0</v>
      </c>
      <c r="H111" s="19"/>
      <c r="I111" s="18">
        <f>G111+ROUND(H111, 2)</f>
        <v>0</v>
      </c>
      <c r="J111" s="55">
        <f>ROUND(G111*$F111, 2)</f>
        <v>0</v>
      </c>
      <c r="K111" s="55">
        <f>ROUND($F111*ROUND(H111, 2), 2)</f>
        <v>0</v>
      </c>
      <c r="L111" s="55">
        <f>J111+K111</f>
        <v>0</v>
      </c>
    </row>
    <row r="112" spans="1:12" ht="18" customHeight="1" outlineLevel="2" x14ac:dyDescent="0.3">
      <c r="A112" s="14" t="s">
        <v>222</v>
      </c>
      <c r="B112" s="22" t="s">
        <v>124</v>
      </c>
      <c r="C112" s="11" t="s">
        <v>223</v>
      </c>
      <c r="D112" s="23" t="s">
        <v>27</v>
      </c>
      <c r="E112" s="24">
        <v>1</v>
      </c>
      <c r="F112" s="25">
        <v>6</v>
      </c>
      <c r="G112" s="26"/>
      <c r="H112" s="2"/>
      <c r="I112" s="2"/>
      <c r="J112" s="15">
        <f>ROUND(ROUND(G112, 2)*$F112, 2)</f>
        <v>0</v>
      </c>
      <c r="K112" s="56"/>
      <c r="L112" s="56"/>
    </row>
    <row r="113" spans="1:12" ht="18" customHeight="1" outlineLevel="2" x14ac:dyDescent="0.3">
      <c r="A113" s="14" t="s">
        <v>224</v>
      </c>
      <c r="B113" s="16" t="s">
        <v>126</v>
      </c>
      <c r="C113" s="11"/>
      <c r="D113" s="11" t="s">
        <v>63</v>
      </c>
      <c r="E113" s="17">
        <v>1</v>
      </c>
      <c r="F113" s="17">
        <v>4</v>
      </c>
      <c r="G113" s="18">
        <f>IFERROR(ROUND(SUM(J114,J115)/$F113, 2),0)</f>
        <v>0</v>
      </c>
      <c r="H113" s="19"/>
      <c r="I113" s="18">
        <f>G113+ROUND(H113, 2)</f>
        <v>0</v>
      </c>
      <c r="J113" s="55">
        <f>ROUND(G113*$F113, 2)</f>
        <v>0</v>
      </c>
      <c r="K113" s="55">
        <f>ROUND($F113*ROUND(H113, 2), 2)</f>
        <v>0</v>
      </c>
      <c r="L113" s="55">
        <f>J113+K113</f>
        <v>0</v>
      </c>
    </row>
    <row r="114" spans="1:12" ht="36" customHeight="1" outlineLevel="2" x14ac:dyDescent="0.3">
      <c r="A114" s="14" t="s">
        <v>225</v>
      </c>
      <c r="B114" s="22" t="s">
        <v>226</v>
      </c>
      <c r="C114" s="11" t="s">
        <v>1099</v>
      </c>
      <c r="D114" s="23" t="s">
        <v>63</v>
      </c>
      <c r="E114" s="24">
        <v>1</v>
      </c>
      <c r="F114" s="25">
        <v>2</v>
      </c>
      <c r="G114" s="26"/>
      <c r="H114" s="2"/>
      <c r="I114" s="2"/>
      <c r="J114" s="15">
        <f>ROUND(ROUND(G114, 2)*$F114, 2)</f>
        <v>0</v>
      </c>
      <c r="K114" s="56"/>
      <c r="L114" s="56"/>
    </row>
    <row r="115" spans="1:12" ht="54" customHeight="1" outlineLevel="2" x14ac:dyDescent="0.3">
      <c r="A115" s="14" t="s">
        <v>227</v>
      </c>
      <c r="B115" s="22" t="s">
        <v>128</v>
      </c>
      <c r="C115" s="11" t="s">
        <v>228</v>
      </c>
      <c r="D115" s="23" t="s">
        <v>63</v>
      </c>
      <c r="E115" s="24">
        <v>1</v>
      </c>
      <c r="F115" s="25">
        <v>2</v>
      </c>
      <c r="G115" s="26"/>
      <c r="H115" s="2"/>
      <c r="I115" s="2"/>
      <c r="J115" s="15">
        <f>ROUND(ROUND(G115, 2)*$F115, 2)</f>
        <v>0</v>
      </c>
      <c r="K115" s="56"/>
      <c r="L115" s="56"/>
    </row>
    <row r="116" spans="1:12" ht="18" customHeight="1" outlineLevel="2" x14ac:dyDescent="0.3">
      <c r="A116" s="14" t="s">
        <v>229</v>
      </c>
      <c r="B116" s="16" t="s">
        <v>136</v>
      </c>
      <c r="C116" s="11"/>
      <c r="D116" s="11" t="s">
        <v>63</v>
      </c>
      <c r="E116" s="17">
        <v>1</v>
      </c>
      <c r="F116" s="17">
        <v>3</v>
      </c>
      <c r="G116" s="18">
        <f>IFERROR(ROUND(SUM(J117,J118,J119)/$F116, 2),0)</f>
        <v>0</v>
      </c>
      <c r="H116" s="19"/>
      <c r="I116" s="18">
        <f>G116+ROUND(H116, 2)</f>
        <v>0</v>
      </c>
      <c r="J116" s="55">
        <f>ROUND(G116*$F116, 2)</f>
        <v>0</v>
      </c>
      <c r="K116" s="55">
        <f>ROUND($F116*ROUND(H116, 2), 2)</f>
        <v>0</v>
      </c>
      <c r="L116" s="55">
        <f>J116+K116</f>
        <v>0</v>
      </c>
    </row>
    <row r="117" spans="1:12" ht="36" customHeight="1" outlineLevel="2" x14ac:dyDescent="0.3">
      <c r="A117" s="14" t="s">
        <v>230</v>
      </c>
      <c r="B117" s="22" t="s">
        <v>138</v>
      </c>
      <c r="C117" s="11" t="s">
        <v>231</v>
      </c>
      <c r="D117" s="23" t="s">
        <v>63</v>
      </c>
      <c r="E117" s="24">
        <v>1</v>
      </c>
      <c r="F117" s="25">
        <v>1</v>
      </c>
      <c r="G117" s="26"/>
      <c r="H117" s="2"/>
      <c r="I117" s="2"/>
      <c r="J117" s="15">
        <f>ROUND(ROUND(G117, 2)*$F117, 2)</f>
        <v>0</v>
      </c>
      <c r="K117" s="56"/>
      <c r="L117" s="56"/>
    </row>
    <row r="118" spans="1:12" ht="36" customHeight="1" outlineLevel="2" x14ac:dyDescent="0.3">
      <c r="A118" s="14" t="s">
        <v>232</v>
      </c>
      <c r="B118" s="22" t="s">
        <v>141</v>
      </c>
      <c r="C118" s="11" t="s">
        <v>231</v>
      </c>
      <c r="D118" s="23" t="s">
        <v>63</v>
      </c>
      <c r="E118" s="24">
        <v>1</v>
      </c>
      <c r="F118" s="25">
        <v>1</v>
      </c>
      <c r="G118" s="26"/>
      <c r="H118" s="2"/>
      <c r="I118" s="2"/>
      <c r="J118" s="15">
        <f>ROUND(ROUND(G118, 2)*$F118, 2)</f>
        <v>0</v>
      </c>
      <c r="K118" s="56"/>
      <c r="L118" s="56"/>
    </row>
    <row r="119" spans="1:12" ht="36" customHeight="1" outlineLevel="2" x14ac:dyDescent="0.3">
      <c r="A119" s="14" t="s">
        <v>233</v>
      </c>
      <c r="B119" s="22" t="s">
        <v>234</v>
      </c>
      <c r="C119" s="11" t="s">
        <v>231</v>
      </c>
      <c r="D119" s="23" t="s">
        <v>63</v>
      </c>
      <c r="E119" s="24">
        <v>1</v>
      </c>
      <c r="F119" s="25">
        <v>1</v>
      </c>
      <c r="G119" s="26"/>
      <c r="H119" s="2"/>
      <c r="I119" s="2"/>
      <c r="J119" s="15">
        <f>ROUND(ROUND(G119, 2)*$F119, 2)</f>
        <v>0</v>
      </c>
      <c r="K119" s="56"/>
      <c r="L119" s="56"/>
    </row>
    <row r="120" spans="1:12" ht="18" customHeight="1" outlineLevel="2" x14ac:dyDescent="0.3">
      <c r="A120" s="14" t="s">
        <v>235</v>
      </c>
      <c r="B120" s="16" t="s">
        <v>143</v>
      </c>
      <c r="C120" s="11"/>
      <c r="D120" s="11" t="s">
        <v>27</v>
      </c>
      <c r="E120" s="17">
        <v>1</v>
      </c>
      <c r="F120" s="17">
        <v>10</v>
      </c>
      <c r="G120" s="18">
        <f>IFERROR(ROUND(SUM(J121)/$F120, 2),0)</f>
        <v>0</v>
      </c>
      <c r="H120" s="19"/>
      <c r="I120" s="18">
        <f>G120+ROUND(H120, 2)</f>
        <v>0</v>
      </c>
      <c r="J120" s="55">
        <f>ROUND(G120*$F120, 2)</f>
        <v>0</v>
      </c>
      <c r="K120" s="55">
        <f>ROUND($F120*ROUND(H120, 2), 2)</f>
        <v>0</v>
      </c>
      <c r="L120" s="55">
        <f>J120+K120</f>
        <v>0</v>
      </c>
    </row>
    <row r="121" spans="1:12" ht="36" customHeight="1" outlineLevel="2" x14ac:dyDescent="0.3">
      <c r="A121" s="14" t="s">
        <v>236</v>
      </c>
      <c r="B121" s="22" t="s">
        <v>1065</v>
      </c>
      <c r="C121" s="11"/>
      <c r="D121" s="23" t="s">
        <v>27</v>
      </c>
      <c r="E121" s="24">
        <v>1</v>
      </c>
      <c r="F121" s="25">
        <v>10</v>
      </c>
      <c r="G121" s="26"/>
      <c r="H121" s="2"/>
      <c r="I121" s="2"/>
      <c r="J121" s="15">
        <f>ROUND(ROUND(G121, 2)*$F121, 2)</f>
        <v>0</v>
      </c>
      <c r="K121" s="56"/>
      <c r="L121" s="56"/>
    </row>
    <row r="122" spans="1:12" ht="18" customHeight="1" outlineLevel="2" x14ac:dyDescent="0.3">
      <c r="A122" s="14" t="s">
        <v>237</v>
      </c>
      <c r="B122" s="16" t="s">
        <v>238</v>
      </c>
      <c r="C122" s="11"/>
      <c r="D122" s="11" t="s">
        <v>27</v>
      </c>
      <c r="E122" s="17">
        <v>1</v>
      </c>
      <c r="F122" s="17">
        <v>60</v>
      </c>
      <c r="G122" s="18">
        <f>IFERROR(ROUND(SUM(J123)/$F122, 2),0)</f>
        <v>0</v>
      </c>
      <c r="H122" s="19"/>
      <c r="I122" s="18">
        <f>G122+ROUND(H122, 2)</f>
        <v>0</v>
      </c>
      <c r="J122" s="55">
        <f>ROUND(G122*$F122, 2)</f>
        <v>0</v>
      </c>
      <c r="K122" s="55">
        <f>ROUND($F122*ROUND(H122, 2), 2)</f>
        <v>0</v>
      </c>
      <c r="L122" s="55">
        <f>J122+K122</f>
        <v>0</v>
      </c>
    </row>
    <row r="123" spans="1:12" ht="18" customHeight="1" outlineLevel="2" x14ac:dyDescent="0.3">
      <c r="A123" s="14" t="s">
        <v>239</v>
      </c>
      <c r="B123" s="22" t="s">
        <v>240</v>
      </c>
      <c r="C123" s="11"/>
      <c r="D123" s="23" t="s">
        <v>27</v>
      </c>
      <c r="E123" s="24">
        <v>1</v>
      </c>
      <c r="F123" s="25">
        <v>60</v>
      </c>
      <c r="G123" s="26"/>
      <c r="H123" s="2"/>
      <c r="I123" s="2"/>
      <c r="J123" s="15">
        <f>ROUND(ROUND(G123, 2)*$F123, 2)</f>
        <v>0</v>
      </c>
      <c r="K123" s="56"/>
      <c r="L123" s="56"/>
    </row>
    <row r="124" spans="1:12" ht="18" customHeight="1" outlineLevel="2" x14ac:dyDescent="0.3">
      <c r="A124" s="14" t="s">
        <v>241</v>
      </c>
      <c r="B124" s="16" t="s">
        <v>26</v>
      </c>
      <c r="C124" s="11"/>
      <c r="D124" s="11" t="s">
        <v>27</v>
      </c>
      <c r="E124" s="17">
        <v>1</v>
      </c>
      <c r="F124" s="17">
        <v>3</v>
      </c>
      <c r="G124" s="18">
        <f>IFERROR(ROUND(SUM(J125)/$F124, 2),0)</f>
        <v>56.52</v>
      </c>
      <c r="H124" s="19"/>
      <c r="I124" s="18">
        <f>G124+ROUND(H124, 2)</f>
        <v>56.52</v>
      </c>
      <c r="J124" s="55">
        <f>ROUND(G124*$F124, 2)</f>
        <v>169.56</v>
      </c>
      <c r="K124" s="55">
        <f>ROUND($F124*ROUND(H124, 2), 2)</f>
        <v>0</v>
      </c>
      <c r="L124" s="55">
        <f>J124+K124</f>
        <v>169.56</v>
      </c>
    </row>
    <row r="125" spans="1:12" ht="37.5" outlineLevel="2" x14ac:dyDescent="0.3">
      <c r="A125" s="14" t="s">
        <v>242</v>
      </c>
      <c r="B125" s="20" t="s">
        <v>243</v>
      </c>
      <c r="C125" s="28"/>
      <c r="D125" s="51" t="s">
        <v>29</v>
      </c>
      <c r="E125" s="52">
        <v>1</v>
      </c>
      <c r="F125" s="53">
        <v>3</v>
      </c>
      <c r="G125" s="21">
        <v>56.52</v>
      </c>
      <c r="H125" s="2"/>
      <c r="I125" s="2"/>
      <c r="J125" s="15">
        <f>ROUND(ROUND(G125, 2)*$F125, 2)</f>
        <v>169.56</v>
      </c>
      <c r="K125" s="56"/>
      <c r="L125" s="56"/>
    </row>
    <row r="126" spans="1:12" ht="36" customHeight="1" outlineLevel="2" x14ac:dyDescent="0.3">
      <c r="A126" s="14" t="s">
        <v>244</v>
      </c>
      <c r="B126" s="16" t="s">
        <v>146</v>
      </c>
      <c r="C126" s="11"/>
      <c r="D126" s="11" t="s">
        <v>27</v>
      </c>
      <c r="E126" s="17">
        <v>1</v>
      </c>
      <c r="F126" s="17">
        <v>270</v>
      </c>
      <c r="G126" s="18">
        <f>IFERROR(ROUND(SUM(J127,J128)/$F126, 2),0)</f>
        <v>0</v>
      </c>
      <c r="H126" s="19"/>
      <c r="I126" s="18">
        <f>G126+ROUND(H126, 2)</f>
        <v>0</v>
      </c>
      <c r="J126" s="55">
        <f>ROUND(G126*$F126, 2)</f>
        <v>0</v>
      </c>
      <c r="K126" s="55">
        <f>ROUND($F126*ROUND(H126, 2), 2)</f>
        <v>0</v>
      </c>
      <c r="L126" s="55">
        <f>J126+K126</f>
        <v>0</v>
      </c>
    </row>
    <row r="127" spans="1:12" ht="36" customHeight="1" outlineLevel="2" x14ac:dyDescent="0.3">
      <c r="A127" s="14" t="s">
        <v>245</v>
      </c>
      <c r="B127" s="22" t="s">
        <v>148</v>
      </c>
      <c r="C127" s="11"/>
      <c r="D127" s="23" t="s">
        <v>27</v>
      </c>
      <c r="E127" s="24">
        <v>1</v>
      </c>
      <c r="F127" s="25">
        <v>200</v>
      </c>
      <c r="G127" s="26"/>
      <c r="H127" s="2"/>
      <c r="I127" s="2"/>
      <c r="J127" s="15">
        <f>ROUND(ROUND(G127, 2)*$F127, 2)</f>
        <v>0</v>
      </c>
      <c r="K127" s="56"/>
      <c r="L127" s="56"/>
    </row>
    <row r="128" spans="1:12" ht="36" customHeight="1" outlineLevel="2" x14ac:dyDescent="0.3">
      <c r="A128" s="14" t="s">
        <v>246</v>
      </c>
      <c r="B128" s="22" t="s">
        <v>150</v>
      </c>
      <c r="C128" s="11"/>
      <c r="D128" s="23" t="s">
        <v>27</v>
      </c>
      <c r="E128" s="24">
        <v>1</v>
      </c>
      <c r="F128" s="25">
        <v>70</v>
      </c>
      <c r="G128" s="26"/>
      <c r="H128" s="2"/>
      <c r="I128" s="2"/>
      <c r="J128" s="15">
        <f>ROUND(ROUND(G128, 2)*$F128, 2)</f>
        <v>0</v>
      </c>
      <c r="K128" s="56"/>
      <c r="L128" s="56"/>
    </row>
    <row r="129" spans="1:12" ht="36" customHeight="1" outlineLevel="2" x14ac:dyDescent="0.3">
      <c r="A129" s="14" t="s">
        <v>247</v>
      </c>
      <c r="B129" s="16" t="s">
        <v>248</v>
      </c>
      <c r="C129" s="11"/>
      <c r="D129" s="11" t="s">
        <v>27</v>
      </c>
      <c r="E129" s="17">
        <v>1</v>
      </c>
      <c r="F129" s="17">
        <v>200</v>
      </c>
      <c r="G129" s="18">
        <f>IFERROR(ROUND(SUM(J130)/$F129, 2),0)</f>
        <v>0</v>
      </c>
      <c r="H129" s="19"/>
      <c r="I129" s="18">
        <f>G129+ROUND(H129, 2)</f>
        <v>0</v>
      </c>
      <c r="J129" s="55">
        <f>ROUND(G129*$F129, 2)</f>
        <v>0</v>
      </c>
      <c r="K129" s="55">
        <f>ROUND($F129*ROUND(H129, 2), 2)</f>
        <v>0</v>
      </c>
      <c r="L129" s="55">
        <f>J129+K129</f>
        <v>0</v>
      </c>
    </row>
    <row r="130" spans="1:12" ht="36" customHeight="1" outlineLevel="2" x14ac:dyDescent="0.3">
      <c r="A130" s="14" t="s">
        <v>249</v>
      </c>
      <c r="B130" s="22" t="s">
        <v>250</v>
      </c>
      <c r="C130" s="11"/>
      <c r="D130" s="23" t="s">
        <v>27</v>
      </c>
      <c r="E130" s="24">
        <v>1</v>
      </c>
      <c r="F130" s="25">
        <v>200</v>
      </c>
      <c r="G130" s="26"/>
      <c r="H130" s="2"/>
      <c r="I130" s="2"/>
      <c r="J130" s="15">
        <f>ROUND(ROUND(G130, 2)*$F130, 2)</f>
        <v>0</v>
      </c>
      <c r="K130" s="56"/>
      <c r="L130" s="56"/>
    </row>
    <row r="131" spans="1:12" ht="18" customHeight="1" outlineLevel="2" x14ac:dyDescent="0.3">
      <c r="A131" s="14" t="s">
        <v>251</v>
      </c>
      <c r="B131" s="16" t="s">
        <v>152</v>
      </c>
      <c r="C131" s="11"/>
      <c r="D131" s="11" t="s">
        <v>27</v>
      </c>
      <c r="E131" s="17">
        <v>1</v>
      </c>
      <c r="F131" s="17">
        <v>15</v>
      </c>
      <c r="G131" s="18">
        <f>IFERROR(ROUND(SUM(J132,J133)/$F131, 2),0)</f>
        <v>0</v>
      </c>
      <c r="H131" s="19"/>
      <c r="I131" s="18">
        <f>G131+ROUND(H131, 2)</f>
        <v>0</v>
      </c>
      <c r="J131" s="55">
        <f>ROUND(G131*$F131, 2)</f>
        <v>0</v>
      </c>
      <c r="K131" s="55">
        <f>ROUND($F131*ROUND(H131, 2), 2)</f>
        <v>0</v>
      </c>
      <c r="L131" s="55">
        <f>J131+K131</f>
        <v>0</v>
      </c>
    </row>
    <row r="132" spans="1:12" ht="18" customHeight="1" outlineLevel="2" x14ac:dyDescent="0.3">
      <c r="A132" s="14" t="s">
        <v>252</v>
      </c>
      <c r="B132" s="22" t="s">
        <v>253</v>
      </c>
      <c r="C132" s="11"/>
      <c r="D132" s="23" t="s">
        <v>27</v>
      </c>
      <c r="E132" s="24">
        <v>1</v>
      </c>
      <c r="F132" s="25">
        <v>10</v>
      </c>
      <c r="G132" s="26"/>
      <c r="H132" s="2"/>
      <c r="I132" s="2"/>
      <c r="J132" s="15">
        <f>ROUND(ROUND(G132, 2)*$F132, 2)</f>
        <v>0</v>
      </c>
      <c r="K132" s="56"/>
      <c r="L132" s="56"/>
    </row>
    <row r="133" spans="1:12" ht="18" customHeight="1" outlineLevel="2" x14ac:dyDescent="0.3">
      <c r="A133" s="14" t="s">
        <v>254</v>
      </c>
      <c r="B133" s="22" t="s">
        <v>255</v>
      </c>
      <c r="C133" s="11"/>
      <c r="D133" s="23" t="s">
        <v>27</v>
      </c>
      <c r="E133" s="24">
        <v>1</v>
      </c>
      <c r="F133" s="25">
        <v>5</v>
      </c>
      <c r="G133" s="26"/>
      <c r="H133" s="2"/>
      <c r="I133" s="2"/>
      <c r="J133" s="15">
        <f>ROUND(ROUND(G133, 2)*$F133, 2)</f>
        <v>0</v>
      </c>
      <c r="K133" s="56"/>
      <c r="L133" s="56"/>
    </row>
    <row r="134" spans="1:12" ht="18" customHeight="1" outlineLevel="2" x14ac:dyDescent="0.3">
      <c r="A134" s="14" t="s">
        <v>256</v>
      </c>
      <c r="B134" s="16" t="s">
        <v>55</v>
      </c>
      <c r="C134" s="11" t="s">
        <v>158</v>
      </c>
      <c r="D134" s="11" t="s">
        <v>27</v>
      </c>
      <c r="E134" s="17">
        <v>1</v>
      </c>
      <c r="F134" s="17">
        <v>280</v>
      </c>
      <c r="G134" s="18">
        <f>IFERROR(ROUND(SUM(J135)/$F134, 2),0)</f>
        <v>0</v>
      </c>
      <c r="H134" s="19"/>
      <c r="I134" s="18">
        <f>G134+ROUND(H134, 2)</f>
        <v>0</v>
      </c>
      <c r="J134" s="55">
        <f>ROUND(G134*$F134, 2)</f>
        <v>0</v>
      </c>
      <c r="K134" s="55">
        <f>ROUND($F134*ROUND(H134, 2), 2)</f>
        <v>0</v>
      </c>
      <c r="L134" s="55">
        <f>J134+K134</f>
        <v>0</v>
      </c>
    </row>
    <row r="135" spans="1:12" ht="36" customHeight="1" outlineLevel="2" x14ac:dyDescent="0.3">
      <c r="A135" s="14" t="s">
        <v>258</v>
      </c>
      <c r="B135" s="22" t="s">
        <v>160</v>
      </c>
      <c r="C135" s="11"/>
      <c r="D135" s="23" t="s">
        <v>27</v>
      </c>
      <c r="E135" s="24">
        <v>1</v>
      </c>
      <c r="F135" s="25">
        <v>280</v>
      </c>
      <c r="G135" s="26"/>
      <c r="H135" s="2"/>
      <c r="I135" s="2"/>
      <c r="J135" s="15">
        <f>ROUND(ROUND(G135, 2)*$F135, 2)</f>
        <v>0</v>
      </c>
      <c r="K135" s="56"/>
      <c r="L135" s="56"/>
    </row>
    <row r="136" spans="1:12" ht="16.899999999999999" customHeight="1" outlineLevel="1" x14ac:dyDescent="0.3">
      <c r="A136" s="14" t="s">
        <v>259</v>
      </c>
      <c r="B136" s="50" t="s">
        <v>60</v>
      </c>
      <c r="C136" s="50"/>
      <c r="D136" s="50"/>
      <c r="E136" s="50"/>
      <c r="F136" s="50"/>
      <c r="G136" s="2"/>
      <c r="H136" s="2"/>
      <c r="I136" s="2"/>
      <c r="J136" s="15">
        <f>SUM(J137,J139,J142,J145,J147,J150,J152,J154,J156,J158,J160,J162,J165,J167)</f>
        <v>83200</v>
      </c>
      <c r="K136" s="15">
        <f>SUM(K137,K139,K142,K145,K147,K150,K152,K154,K156,K158,K160,K162,K165,K167)</f>
        <v>0</v>
      </c>
      <c r="L136" s="15">
        <f>SUM(L137,L139,L142,L145,L147,L150,L152,L154,L156,L158,L160,L162,L165,L167)</f>
        <v>83200</v>
      </c>
    </row>
    <row r="137" spans="1:12" ht="36" customHeight="1" outlineLevel="2" x14ac:dyDescent="0.3">
      <c r="A137" s="14" t="s">
        <v>260</v>
      </c>
      <c r="B137" s="16" t="s">
        <v>171</v>
      </c>
      <c r="C137" s="11"/>
      <c r="D137" s="11" t="s">
        <v>63</v>
      </c>
      <c r="E137" s="17">
        <v>1</v>
      </c>
      <c r="F137" s="17">
        <v>1</v>
      </c>
      <c r="G137" s="18">
        <f>IFERROR(ROUND(SUM(J138)/$F137, 2),0)</f>
        <v>0</v>
      </c>
      <c r="H137" s="19"/>
      <c r="I137" s="18">
        <f>G137+ROUND(H137, 2)</f>
        <v>0</v>
      </c>
      <c r="J137" s="55">
        <f>ROUND(G137*$F137, 2)</f>
        <v>0</v>
      </c>
      <c r="K137" s="55">
        <f>ROUND($F137*ROUND(H137, 2), 2)</f>
        <v>0</v>
      </c>
      <c r="L137" s="55">
        <f>J137+K137</f>
        <v>0</v>
      </c>
    </row>
    <row r="138" spans="1:12" ht="36" customHeight="1" outlineLevel="2" x14ac:dyDescent="0.3">
      <c r="A138" s="14" t="s">
        <v>261</v>
      </c>
      <c r="B138" s="22" t="s">
        <v>173</v>
      </c>
      <c r="C138" s="11"/>
      <c r="D138" s="23" t="s">
        <v>63</v>
      </c>
      <c r="E138" s="24">
        <v>1</v>
      </c>
      <c r="F138" s="25">
        <v>1</v>
      </c>
      <c r="G138" s="26"/>
      <c r="H138" s="2"/>
      <c r="I138" s="2"/>
      <c r="J138" s="15">
        <f>ROUND(ROUND(G138, 2)*$F138, 2)</f>
        <v>0</v>
      </c>
      <c r="K138" s="56"/>
      <c r="L138" s="56"/>
    </row>
    <row r="139" spans="1:12" ht="18" customHeight="1" outlineLevel="2" x14ac:dyDescent="0.3">
      <c r="A139" s="14" t="s">
        <v>262</v>
      </c>
      <c r="B139" s="16" t="s">
        <v>263</v>
      </c>
      <c r="C139" s="11"/>
      <c r="D139" s="11" t="s">
        <v>63</v>
      </c>
      <c r="E139" s="17">
        <v>1</v>
      </c>
      <c r="F139" s="17">
        <v>4</v>
      </c>
      <c r="G139" s="18">
        <f>IFERROR(ROUND(SUM(J140,J141)/$F139, 2),0)</f>
        <v>0</v>
      </c>
      <c r="H139" s="19"/>
      <c r="I139" s="18">
        <f>G139+ROUND(H139, 2)</f>
        <v>0</v>
      </c>
      <c r="J139" s="55">
        <f>ROUND(G139*$F139, 2)</f>
        <v>0</v>
      </c>
      <c r="K139" s="55">
        <f>ROUND($F139*ROUND(H139, 2), 2)</f>
        <v>0</v>
      </c>
      <c r="L139" s="55">
        <f>J139+K139</f>
        <v>0</v>
      </c>
    </row>
    <row r="140" spans="1:12" ht="18" customHeight="1" outlineLevel="2" x14ac:dyDescent="0.3">
      <c r="A140" s="14" t="s">
        <v>264</v>
      </c>
      <c r="B140" s="22" t="s">
        <v>265</v>
      </c>
      <c r="C140" s="11" t="s">
        <v>266</v>
      </c>
      <c r="D140" s="23" t="s">
        <v>63</v>
      </c>
      <c r="E140" s="24">
        <v>1</v>
      </c>
      <c r="F140" s="25">
        <v>3</v>
      </c>
      <c r="G140" s="26"/>
      <c r="H140" s="2"/>
      <c r="I140" s="2"/>
      <c r="J140" s="15">
        <f>ROUND(ROUND(G140, 2)*$F140, 2)</f>
        <v>0</v>
      </c>
      <c r="K140" s="56"/>
      <c r="L140" s="56"/>
    </row>
    <row r="141" spans="1:12" ht="54" customHeight="1" outlineLevel="2" x14ac:dyDescent="0.3">
      <c r="A141" s="14" t="s">
        <v>267</v>
      </c>
      <c r="B141" s="22" t="s">
        <v>268</v>
      </c>
      <c r="C141" s="11" t="s">
        <v>269</v>
      </c>
      <c r="D141" s="23" t="s">
        <v>63</v>
      </c>
      <c r="E141" s="24">
        <v>1</v>
      </c>
      <c r="F141" s="25">
        <v>1</v>
      </c>
      <c r="G141" s="26"/>
      <c r="H141" s="2"/>
      <c r="I141" s="2"/>
      <c r="J141" s="15">
        <f>ROUND(ROUND(G141, 2)*$F141, 2)</f>
        <v>0</v>
      </c>
      <c r="K141" s="56"/>
      <c r="L141" s="56"/>
    </row>
    <row r="142" spans="1:12" ht="36" customHeight="1" outlineLevel="2" x14ac:dyDescent="0.3">
      <c r="A142" s="14" t="s">
        <v>270</v>
      </c>
      <c r="B142" s="16" t="s">
        <v>83</v>
      </c>
      <c r="C142" s="11"/>
      <c r="D142" s="11" t="s">
        <v>63</v>
      </c>
      <c r="E142" s="17">
        <v>1</v>
      </c>
      <c r="F142" s="17">
        <v>30</v>
      </c>
      <c r="G142" s="18">
        <f>IFERROR(ROUND(SUM(J143,J144)/$F142, 2),0)</f>
        <v>0</v>
      </c>
      <c r="H142" s="19"/>
      <c r="I142" s="18">
        <f>G142+ROUND(H142, 2)</f>
        <v>0</v>
      </c>
      <c r="J142" s="55">
        <f>ROUND(G142*$F142, 2)</f>
        <v>0</v>
      </c>
      <c r="K142" s="55">
        <f>ROUND($F142*ROUND(H142, 2), 2)</f>
        <v>0</v>
      </c>
      <c r="L142" s="55">
        <f>J142+K142</f>
        <v>0</v>
      </c>
    </row>
    <row r="143" spans="1:12" ht="18" customHeight="1" outlineLevel="2" x14ac:dyDescent="0.3">
      <c r="A143" s="14" t="s">
        <v>271</v>
      </c>
      <c r="B143" s="22" t="s">
        <v>176</v>
      </c>
      <c r="C143" s="11"/>
      <c r="D143" s="23" t="s">
        <v>63</v>
      </c>
      <c r="E143" s="24">
        <v>1</v>
      </c>
      <c r="F143" s="25">
        <v>30</v>
      </c>
      <c r="G143" s="26"/>
      <c r="H143" s="2"/>
      <c r="I143" s="2"/>
      <c r="J143" s="15">
        <f>ROUND(ROUND(G143, 2)*$F143, 2)</f>
        <v>0</v>
      </c>
      <c r="K143" s="56"/>
      <c r="L143" s="56"/>
    </row>
    <row r="144" spans="1:12" ht="54" customHeight="1" outlineLevel="2" x14ac:dyDescent="0.3">
      <c r="A144" s="14" t="s">
        <v>272</v>
      </c>
      <c r="B144" s="22" t="s">
        <v>273</v>
      </c>
      <c r="C144" s="11" t="s">
        <v>1058</v>
      </c>
      <c r="D144" s="23" t="s">
        <v>63</v>
      </c>
      <c r="E144" s="24">
        <v>1</v>
      </c>
      <c r="F144" s="25">
        <v>35</v>
      </c>
      <c r="G144" s="26"/>
      <c r="H144" s="2"/>
      <c r="I144" s="2"/>
      <c r="J144" s="15">
        <f>ROUND(ROUND(G144, 2)*$F144, 2)</f>
        <v>0</v>
      </c>
      <c r="K144" s="56"/>
      <c r="L144" s="56"/>
    </row>
    <row r="145" spans="1:12" ht="18" customHeight="1" outlineLevel="2" x14ac:dyDescent="0.3">
      <c r="A145" s="14" t="s">
        <v>274</v>
      </c>
      <c r="B145" s="16" t="s">
        <v>275</v>
      </c>
      <c r="C145" s="11"/>
      <c r="D145" s="11" t="s">
        <v>63</v>
      </c>
      <c r="E145" s="17">
        <v>1</v>
      </c>
      <c r="F145" s="17">
        <v>1</v>
      </c>
      <c r="G145" s="18">
        <f>IFERROR(ROUND(SUM(J146)/$F145, 2),0)</f>
        <v>5000</v>
      </c>
      <c r="H145" s="19"/>
      <c r="I145" s="18">
        <f>G145+ROUND(H145, 2)</f>
        <v>5000</v>
      </c>
      <c r="J145" s="55">
        <f>ROUND(G145*$F145, 2)</f>
        <v>5000</v>
      </c>
      <c r="K145" s="55">
        <f>ROUND($F145*ROUND(H145, 2), 2)</f>
        <v>0</v>
      </c>
      <c r="L145" s="55">
        <f>J145+K145</f>
        <v>5000</v>
      </c>
    </row>
    <row r="146" spans="1:12" ht="37.5" outlineLevel="2" x14ac:dyDescent="0.3">
      <c r="A146" s="14" t="s">
        <v>276</v>
      </c>
      <c r="B146" s="20" t="s">
        <v>277</v>
      </c>
      <c r="C146" s="28"/>
      <c r="D146" s="51" t="s">
        <v>63</v>
      </c>
      <c r="E146" s="52">
        <v>1</v>
      </c>
      <c r="F146" s="53">
        <v>1</v>
      </c>
      <c r="G146" s="21">
        <v>5000</v>
      </c>
      <c r="H146" s="2"/>
      <c r="I146" s="2"/>
      <c r="J146" s="15">
        <f>ROUND(ROUND(G146, 2)*$F146, 2)</f>
        <v>5000</v>
      </c>
      <c r="K146" s="56"/>
      <c r="L146" s="56"/>
    </row>
    <row r="147" spans="1:12" ht="18" customHeight="1" outlineLevel="2" x14ac:dyDescent="0.3">
      <c r="A147" s="14" t="s">
        <v>278</v>
      </c>
      <c r="B147" s="16" t="s">
        <v>279</v>
      </c>
      <c r="C147" s="11"/>
      <c r="D147" s="11" t="s">
        <v>63</v>
      </c>
      <c r="E147" s="17">
        <v>1</v>
      </c>
      <c r="F147" s="17">
        <v>782</v>
      </c>
      <c r="G147" s="18">
        <f>IFERROR(ROUND(SUM(J148,J149)/$F147, 2),0)</f>
        <v>0</v>
      </c>
      <c r="H147" s="19"/>
      <c r="I147" s="18">
        <f>G147+ROUND(H147, 2)</f>
        <v>0</v>
      </c>
      <c r="J147" s="55">
        <f>ROUND(G147*$F147, 2)</f>
        <v>0</v>
      </c>
      <c r="K147" s="55">
        <f>ROUND($F147*ROUND(H147, 2), 2)</f>
        <v>0</v>
      </c>
      <c r="L147" s="55">
        <f>J147+K147</f>
        <v>0</v>
      </c>
    </row>
    <row r="148" spans="1:12" ht="54" customHeight="1" outlineLevel="2" x14ac:dyDescent="0.3">
      <c r="A148" s="14" t="s">
        <v>280</v>
      </c>
      <c r="B148" s="22" t="s">
        <v>281</v>
      </c>
      <c r="C148" s="11" t="s">
        <v>1077</v>
      </c>
      <c r="D148" s="23" t="s">
        <v>63</v>
      </c>
      <c r="E148" s="24">
        <v>1</v>
      </c>
      <c r="F148" s="25">
        <v>782</v>
      </c>
      <c r="G148" s="26"/>
      <c r="H148" s="2"/>
      <c r="I148" s="2"/>
      <c r="J148" s="15">
        <f>ROUND(ROUND(G148, 2)*$F148, 2)</f>
        <v>0</v>
      </c>
      <c r="K148" s="56"/>
      <c r="L148" s="56"/>
    </row>
    <row r="149" spans="1:12" ht="54" customHeight="1" outlineLevel="2" x14ac:dyDescent="0.3">
      <c r="A149" s="14" t="s">
        <v>282</v>
      </c>
      <c r="B149" s="22" t="s">
        <v>1100</v>
      </c>
      <c r="C149" s="11" t="s">
        <v>283</v>
      </c>
      <c r="D149" s="23" t="s">
        <v>63</v>
      </c>
      <c r="E149" s="24">
        <v>1</v>
      </c>
      <c r="F149" s="25">
        <v>782</v>
      </c>
      <c r="G149" s="26"/>
      <c r="H149" s="2"/>
      <c r="I149" s="2"/>
      <c r="J149" s="15">
        <f>ROUND(ROUND(G149, 2)*$F149, 2)</f>
        <v>0</v>
      </c>
      <c r="K149" s="56"/>
      <c r="L149" s="56"/>
    </row>
    <row r="150" spans="1:12" ht="18" customHeight="1" outlineLevel="2" x14ac:dyDescent="0.3">
      <c r="A150" s="14" t="s">
        <v>284</v>
      </c>
      <c r="B150" s="16" t="s">
        <v>285</v>
      </c>
      <c r="C150" s="11"/>
      <c r="D150" s="11" t="s">
        <v>63</v>
      </c>
      <c r="E150" s="17">
        <v>1</v>
      </c>
      <c r="F150" s="17">
        <v>4</v>
      </c>
      <c r="G150" s="18">
        <f>IFERROR(ROUND(SUM(J151)/$F150, 2),0)</f>
        <v>0</v>
      </c>
      <c r="H150" s="19"/>
      <c r="I150" s="18">
        <f>G150+ROUND(H150, 2)</f>
        <v>0</v>
      </c>
      <c r="J150" s="55">
        <f>ROUND(G150*$F150, 2)</f>
        <v>0</v>
      </c>
      <c r="K150" s="55">
        <f>ROUND($F150*ROUND(H150, 2), 2)</f>
        <v>0</v>
      </c>
      <c r="L150" s="55">
        <f>J150+K150</f>
        <v>0</v>
      </c>
    </row>
    <row r="151" spans="1:12" ht="18" customHeight="1" outlineLevel="2" x14ac:dyDescent="0.3">
      <c r="A151" s="14" t="s">
        <v>286</v>
      </c>
      <c r="B151" s="22" t="s">
        <v>287</v>
      </c>
      <c r="C151" s="11"/>
      <c r="D151" s="23" t="s">
        <v>63</v>
      </c>
      <c r="E151" s="24">
        <v>1</v>
      </c>
      <c r="F151" s="25">
        <v>4</v>
      </c>
      <c r="G151" s="26"/>
      <c r="H151" s="2"/>
      <c r="I151" s="2"/>
      <c r="J151" s="15">
        <f>ROUND(ROUND(G151, 2)*$F151, 2)</f>
        <v>0</v>
      </c>
      <c r="K151" s="56"/>
      <c r="L151" s="56"/>
    </row>
    <row r="152" spans="1:12" ht="18" customHeight="1" outlineLevel="2" x14ac:dyDescent="0.3">
      <c r="A152" s="14" t="s">
        <v>288</v>
      </c>
      <c r="B152" s="16" t="s">
        <v>180</v>
      </c>
      <c r="C152" s="11"/>
      <c r="D152" s="11" t="s">
        <v>63</v>
      </c>
      <c r="E152" s="17">
        <v>1</v>
      </c>
      <c r="F152" s="17">
        <v>1</v>
      </c>
      <c r="G152" s="18">
        <f>IFERROR(ROUND(SUM(J153)/$F152, 2),0)</f>
        <v>8200</v>
      </c>
      <c r="H152" s="19"/>
      <c r="I152" s="18">
        <f>G152+ROUND(H152, 2)</f>
        <v>8200</v>
      </c>
      <c r="J152" s="55">
        <f>ROUND(G152*$F152, 2)</f>
        <v>8200</v>
      </c>
      <c r="K152" s="55">
        <f>ROUND($F152*ROUND(H152, 2), 2)</f>
        <v>0</v>
      </c>
      <c r="L152" s="55">
        <f>J152+K152</f>
        <v>8200</v>
      </c>
    </row>
    <row r="153" spans="1:12" ht="37.5" outlineLevel="2" x14ac:dyDescent="0.3">
      <c r="A153" s="14" t="s">
        <v>289</v>
      </c>
      <c r="B153" s="20" t="s">
        <v>290</v>
      </c>
      <c r="C153" s="28"/>
      <c r="D153" s="51" t="s">
        <v>63</v>
      </c>
      <c r="E153" s="52">
        <v>1</v>
      </c>
      <c r="F153" s="53">
        <v>1</v>
      </c>
      <c r="G153" s="21">
        <v>8200</v>
      </c>
      <c r="H153" s="2"/>
      <c r="I153" s="2"/>
      <c r="J153" s="15">
        <f>ROUND(ROUND(G153, 2)*$F153, 2)</f>
        <v>8200</v>
      </c>
      <c r="K153" s="56"/>
      <c r="L153" s="56"/>
    </row>
    <row r="154" spans="1:12" ht="36" customHeight="1" outlineLevel="2" x14ac:dyDescent="0.3">
      <c r="A154" s="14" t="s">
        <v>291</v>
      </c>
      <c r="B154" s="16" t="s">
        <v>185</v>
      </c>
      <c r="C154" s="11"/>
      <c r="D154" s="11" t="s">
        <v>63</v>
      </c>
      <c r="E154" s="17">
        <v>1</v>
      </c>
      <c r="F154" s="17">
        <v>1</v>
      </c>
      <c r="G154" s="18">
        <f>IFERROR(ROUND(SUM(J155)/$F154, 2),0)</f>
        <v>0</v>
      </c>
      <c r="H154" s="19"/>
      <c r="I154" s="18">
        <f>G154+ROUND(H154, 2)</f>
        <v>0</v>
      </c>
      <c r="J154" s="55">
        <f>ROUND(G154*$F154, 2)</f>
        <v>0</v>
      </c>
      <c r="K154" s="55">
        <f>ROUND($F154*ROUND(H154, 2), 2)</f>
        <v>0</v>
      </c>
      <c r="L154" s="55">
        <f>J154+K154</f>
        <v>0</v>
      </c>
    </row>
    <row r="155" spans="1:12" ht="36" customHeight="1" outlineLevel="2" x14ac:dyDescent="0.3">
      <c r="A155" s="14" t="s">
        <v>292</v>
      </c>
      <c r="B155" s="22" t="s">
        <v>293</v>
      </c>
      <c r="C155" s="11" t="s">
        <v>1068</v>
      </c>
      <c r="D155" s="23" t="s">
        <v>63</v>
      </c>
      <c r="E155" s="24">
        <v>1</v>
      </c>
      <c r="F155" s="25">
        <v>1</v>
      </c>
      <c r="G155" s="26"/>
      <c r="H155" s="2"/>
      <c r="I155" s="2"/>
      <c r="J155" s="15">
        <f>ROUND(ROUND(G155, 2)*$F155, 2)</f>
        <v>0</v>
      </c>
      <c r="K155" s="56"/>
      <c r="L155" s="56"/>
    </row>
    <row r="156" spans="1:12" ht="18" customHeight="1" outlineLevel="2" x14ac:dyDescent="0.3">
      <c r="A156" s="14" t="s">
        <v>294</v>
      </c>
      <c r="B156" s="16" t="s">
        <v>189</v>
      </c>
      <c r="C156" s="11"/>
      <c r="D156" s="11" t="s">
        <v>63</v>
      </c>
      <c r="E156" s="17">
        <v>1</v>
      </c>
      <c r="F156" s="17">
        <v>35</v>
      </c>
      <c r="G156" s="18">
        <f>IFERROR(ROUND(SUM(J157)/$F156, 2),0)</f>
        <v>0</v>
      </c>
      <c r="H156" s="19"/>
      <c r="I156" s="18">
        <f>G156+ROUND(H156, 2)</f>
        <v>0</v>
      </c>
      <c r="J156" s="55">
        <f>ROUND(G156*$F156, 2)</f>
        <v>0</v>
      </c>
      <c r="K156" s="55">
        <f>ROUND($F156*ROUND(H156, 2), 2)</f>
        <v>0</v>
      </c>
      <c r="L156" s="55">
        <f>J156+K156</f>
        <v>0</v>
      </c>
    </row>
    <row r="157" spans="1:12" ht="18" customHeight="1" outlineLevel="2" x14ac:dyDescent="0.3">
      <c r="A157" s="14" t="s">
        <v>295</v>
      </c>
      <c r="B157" s="22" t="s">
        <v>296</v>
      </c>
      <c r="C157" s="11" t="s">
        <v>297</v>
      </c>
      <c r="D157" s="23" t="s">
        <v>63</v>
      </c>
      <c r="E157" s="24">
        <v>1</v>
      </c>
      <c r="F157" s="25">
        <v>35</v>
      </c>
      <c r="G157" s="26"/>
      <c r="H157" s="2"/>
      <c r="I157" s="2"/>
      <c r="J157" s="15">
        <f>ROUND(ROUND(G157, 2)*$F157, 2)</f>
        <v>0</v>
      </c>
      <c r="K157" s="56"/>
      <c r="L157" s="56"/>
    </row>
    <row r="158" spans="1:12" ht="18" customHeight="1" outlineLevel="2" x14ac:dyDescent="0.3">
      <c r="A158" s="14" t="s">
        <v>298</v>
      </c>
      <c r="B158" s="16" t="s">
        <v>299</v>
      </c>
      <c r="C158" s="11"/>
      <c r="D158" s="11" t="s">
        <v>63</v>
      </c>
      <c r="E158" s="17">
        <v>1</v>
      </c>
      <c r="F158" s="17">
        <v>20</v>
      </c>
      <c r="G158" s="18">
        <f>IFERROR(ROUND(SUM(J159)/$F158, 2),0)</f>
        <v>3500</v>
      </c>
      <c r="H158" s="19"/>
      <c r="I158" s="18">
        <f>G158+ROUND(H158, 2)</f>
        <v>3500</v>
      </c>
      <c r="J158" s="55">
        <f>ROUND(G158*$F158, 2)</f>
        <v>70000</v>
      </c>
      <c r="K158" s="55">
        <f>ROUND($F158*ROUND(H158, 2), 2)</f>
        <v>0</v>
      </c>
      <c r="L158" s="55">
        <f>J158+K158</f>
        <v>70000</v>
      </c>
    </row>
    <row r="159" spans="1:12" ht="37.5" outlineLevel="2" x14ac:dyDescent="0.3">
      <c r="A159" s="14" t="s">
        <v>300</v>
      </c>
      <c r="B159" s="20" t="s">
        <v>301</v>
      </c>
      <c r="C159" s="28"/>
      <c r="D159" s="51" t="s">
        <v>63</v>
      </c>
      <c r="E159" s="52">
        <v>1</v>
      </c>
      <c r="F159" s="53">
        <v>20</v>
      </c>
      <c r="G159" s="21">
        <v>3500</v>
      </c>
      <c r="H159" s="2"/>
      <c r="I159" s="2"/>
      <c r="J159" s="15">
        <f>ROUND(ROUND(G159, 2)*$F159, 2)</f>
        <v>70000</v>
      </c>
      <c r="K159" s="56"/>
      <c r="L159" s="56"/>
    </row>
    <row r="160" spans="1:12" ht="18" customHeight="1" outlineLevel="2" x14ac:dyDescent="0.3">
      <c r="A160" s="14" t="s">
        <v>302</v>
      </c>
      <c r="B160" s="16" t="s">
        <v>303</v>
      </c>
      <c r="C160" s="11"/>
      <c r="D160" s="11" t="s">
        <v>63</v>
      </c>
      <c r="E160" s="17">
        <v>1</v>
      </c>
      <c r="F160" s="17">
        <v>2</v>
      </c>
      <c r="G160" s="18">
        <f>IFERROR(ROUND(SUM(J161)/$F160, 2),0)</f>
        <v>0</v>
      </c>
      <c r="H160" s="19"/>
      <c r="I160" s="18">
        <f>G160+ROUND(H160, 2)</f>
        <v>0</v>
      </c>
      <c r="J160" s="55">
        <f>ROUND(G160*$F160, 2)</f>
        <v>0</v>
      </c>
      <c r="K160" s="55">
        <f>ROUND($F160*ROUND(H160, 2), 2)</f>
        <v>0</v>
      </c>
      <c r="L160" s="55">
        <f>J160+K160</f>
        <v>0</v>
      </c>
    </row>
    <row r="161" spans="1:12" ht="72" customHeight="1" outlineLevel="2" x14ac:dyDescent="0.3">
      <c r="A161" s="14" t="s">
        <v>304</v>
      </c>
      <c r="B161" s="22" t="s">
        <v>305</v>
      </c>
      <c r="C161" s="11" t="s">
        <v>306</v>
      </c>
      <c r="D161" s="23" t="s">
        <v>63</v>
      </c>
      <c r="E161" s="24">
        <v>1</v>
      </c>
      <c r="F161" s="25">
        <v>2</v>
      </c>
      <c r="G161" s="26"/>
      <c r="H161" s="2"/>
      <c r="I161" s="2"/>
      <c r="J161" s="15">
        <f>ROUND(ROUND(G161, 2)*$F161, 2)</f>
        <v>0</v>
      </c>
      <c r="K161" s="56"/>
      <c r="L161" s="56"/>
    </row>
    <row r="162" spans="1:12" ht="18" customHeight="1" outlineLevel="2" x14ac:dyDescent="0.3">
      <c r="A162" s="14" t="s">
        <v>307</v>
      </c>
      <c r="B162" s="16" t="s">
        <v>205</v>
      </c>
      <c r="C162" s="11"/>
      <c r="D162" s="11" t="s">
        <v>63</v>
      </c>
      <c r="E162" s="17">
        <v>1</v>
      </c>
      <c r="F162" s="17">
        <v>5</v>
      </c>
      <c r="G162" s="18">
        <f>IFERROR(ROUND(SUM(J163,J164)/$F162, 2),0)</f>
        <v>0</v>
      </c>
      <c r="H162" s="19"/>
      <c r="I162" s="18">
        <f>G162+ROUND(H162, 2)</f>
        <v>0</v>
      </c>
      <c r="J162" s="55">
        <f>ROUND(G162*$F162, 2)</f>
        <v>0</v>
      </c>
      <c r="K162" s="55">
        <f>ROUND($F162*ROUND(H162, 2), 2)</f>
        <v>0</v>
      </c>
      <c r="L162" s="55">
        <f>J162+K162</f>
        <v>0</v>
      </c>
    </row>
    <row r="163" spans="1:12" ht="36" customHeight="1" outlineLevel="2" x14ac:dyDescent="0.3">
      <c r="A163" s="14" t="s">
        <v>308</v>
      </c>
      <c r="B163" s="22" t="s">
        <v>207</v>
      </c>
      <c r="C163" s="11"/>
      <c r="D163" s="23" t="s">
        <v>63</v>
      </c>
      <c r="E163" s="24">
        <v>1</v>
      </c>
      <c r="F163" s="25">
        <v>4</v>
      </c>
      <c r="G163" s="26"/>
      <c r="H163" s="2"/>
      <c r="I163" s="2"/>
      <c r="J163" s="15">
        <f>ROUND(ROUND(G163, 2)*$F163, 2)</f>
        <v>0</v>
      </c>
      <c r="K163" s="56"/>
      <c r="L163" s="56"/>
    </row>
    <row r="164" spans="1:12" ht="36" customHeight="1" outlineLevel="2" x14ac:dyDescent="0.3">
      <c r="A164" s="14" t="s">
        <v>309</v>
      </c>
      <c r="B164" s="22" t="s">
        <v>209</v>
      </c>
      <c r="C164" s="11"/>
      <c r="D164" s="23" t="s">
        <v>63</v>
      </c>
      <c r="E164" s="24">
        <v>1</v>
      </c>
      <c r="F164" s="25">
        <v>1</v>
      </c>
      <c r="G164" s="26"/>
      <c r="H164" s="2"/>
      <c r="I164" s="2"/>
      <c r="J164" s="15">
        <f>ROUND(ROUND(G164, 2)*$F164, 2)</f>
        <v>0</v>
      </c>
      <c r="K164" s="56"/>
      <c r="L164" s="56"/>
    </row>
    <row r="165" spans="1:12" ht="18" customHeight="1" outlineLevel="2" x14ac:dyDescent="0.3">
      <c r="A165" s="14" t="s">
        <v>310</v>
      </c>
      <c r="B165" s="16" t="s">
        <v>211</v>
      </c>
      <c r="C165" s="11"/>
      <c r="D165" s="11" t="s">
        <v>63</v>
      </c>
      <c r="E165" s="17">
        <v>1</v>
      </c>
      <c r="F165" s="17">
        <v>1</v>
      </c>
      <c r="G165" s="18">
        <f>IFERROR(ROUND(SUM(J166)/$F165, 2),0)</f>
        <v>0</v>
      </c>
      <c r="H165" s="19"/>
      <c r="I165" s="18">
        <f>G165+ROUND(H165, 2)</f>
        <v>0</v>
      </c>
      <c r="J165" s="55">
        <f>ROUND(G165*$F165, 2)</f>
        <v>0</v>
      </c>
      <c r="K165" s="55">
        <f>ROUND($F165*ROUND(H165, 2), 2)</f>
        <v>0</v>
      </c>
      <c r="L165" s="55">
        <f>J165+K165</f>
        <v>0</v>
      </c>
    </row>
    <row r="166" spans="1:12" ht="36" customHeight="1" outlineLevel="2" x14ac:dyDescent="0.3">
      <c r="A166" s="14" t="s">
        <v>311</v>
      </c>
      <c r="B166" s="22" t="s">
        <v>213</v>
      </c>
      <c r="C166" s="11" t="s">
        <v>231</v>
      </c>
      <c r="D166" s="23" t="s">
        <v>63</v>
      </c>
      <c r="E166" s="24">
        <v>1</v>
      </c>
      <c r="F166" s="25">
        <v>1</v>
      </c>
      <c r="G166" s="26"/>
      <c r="H166" s="2"/>
      <c r="I166" s="2"/>
      <c r="J166" s="15">
        <f>ROUND(ROUND(G166, 2)*$F166, 2)</f>
        <v>0</v>
      </c>
      <c r="K166" s="56"/>
      <c r="L166" s="56"/>
    </row>
    <row r="167" spans="1:12" ht="18" customHeight="1" outlineLevel="2" x14ac:dyDescent="0.3">
      <c r="A167" s="14" t="s">
        <v>312</v>
      </c>
      <c r="B167" s="16" t="s">
        <v>194</v>
      </c>
      <c r="C167" s="11"/>
      <c r="D167" s="11" t="s">
        <v>63</v>
      </c>
      <c r="E167" s="17">
        <v>1</v>
      </c>
      <c r="F167" s="17">
        <v>1</v>
      </c>
      <c r="G167" s="18">
        <f>IFERROR(ROUND(SUM(J168)/$F167, 2),0)</f>
        <v>0</v>
      </c>
      <c r="H167" s="19"/>
      <c r="I167" s="18">
        <f>G167+ROUND(H167, 2)</f>
        <v>0</v>
      </c>
      <c r="J167" s="55">
        <f>ROUND(G167*$F167, 2)</f>
        <v>0</v>
      </c>
      <c r="K167" s="55">
        <f>ROUND($F167*ROUND(H167, 2), 2)</f>
        <v>0</v>
      </c>
      <c r="L167" s="55">
        <f>J167+K167</f>
        <v>0</v>
      </c>
    </row>
    <row r="168" spans="1:12" ht="18" customHeight="1" outlineLevel="2" x14ac:dyDescent="0.3">
      <c r="A168" s="14" t="s">
        <v>313</v>
      </c>
      <c r="B168" s="22" t="s">
        <v>199</v>
      </c>
      <c r="C168" s="11" t="s">
        <v>314</v>
      </c>
      <c r="D168" s="23" t="s">
        <v>63</v>
      </c>
      <c r="E168" s="24">
        <v>1</v>
      </c>
      <c r="F168" s="25">
        <v>1</v>
      </c>
      <c r="G168" s="26"/>
      <c r="H168" s="2"/>
      <c r="I168" s="2"/>
      <c r="J168" s="15">
        <f>ROUND(ROUND(G168, 2)*$F168, 2)</f>
        <v>0</v>
      </c>
      <c r="K168" s="56"/>
      <c r="L168" s="56"/>
    </row>
    <row r="169" spans="1:12" ht="16.899999999999999" customHeight="1" outlineLevel="1" x14ac:dyDescent="0.3">
      <c r="A169" s="14" t="s">
        <v>315</v>
      </c>
      <c r="B169" s="50" t="s">
        <v>106</v>
      </c>
      <c r="C169" s="50"/>
      <c r="D169" s="50"/>
      <c r="E169" s="50"/>
      <c r="F169" s="50"/>
      <c r="G169" s="2"/>
      <c r="H169" s="2"/>
      <c r="I169" s="2"/>
      <c r="J169" s="15">
        <f>SUM(J170)</f>
        <v>0</v>
      </c>
      <c r="K169" s="15">
        <f>SUM(K170)</f>
        <v>0</v>
      </c>
      <c r="L169" s="15">
        <f>SUM(L170)</f>
        <v>0</v>
      </c>
    </row>
    <row r="170" spans="1:12" ht="90" customHeight="1" outlineLevel="2" x14ac:dyDescent="0.3">
      <c r="A170" s="14" t="s">
        <v>316</v>
      </c>
      <c r="B170" s="31" t="s">
        <v>317</v>
      </c>
      <c r="C170" s="32" t="s">
        <v>1076</v>
      </c>
      <c r="D170" s="11" t="s">
        <v>109</v>
      </c>
      <c r="E170" s="17">
        <v>1</v>
      </c>
      <c r="F170" s="17">
        <v>1</v>
      </c>
      <c r="G170" s="18">
        <v>0</v>
      </c>
      <c r="H170" s="19"/>
      <c r="I170" s="18">
        <f>G170+ROUND(H170, 2)</f>
        <v>0</v>
      </c>
      <c r="J170" s="55">
        <v>0</v>
      </c>
      <c r="K170" s="55">
        <f>ROUND($F170*ROUND(H170, 2), 2)</f>
        <v>0</v>
      </c>
      <c r="L170" s="55">
        <f>J170+K170</f>
        <v>0</v>
      </c>
    </row>
    <row r="171" spans="1:12" ht="16.899999999999999" customHeight="1" outlineLevel="1" x14ac:dyDescent="0.3">
      <c r="A171" s="14" t="s">
        <v>318</v>
      </c>
      <c r="B171" s="50" t="s">
        <v>111</v>
      </c>
      <c r="C171" s="50"/>
      <c r="D171" s="50"/>
      <c r="E171" s="50"/>
      <c r="F171" s="50"/>
      <c r="G171" s="2"/>
      <c r="H171" s="2"/>
      <c r="I171" s="2"/>
      <c r="J171" s="15">
        <f>SUM(J172)</f>
        <v>0</v>
      </c>
      <c r="K171" s="15">
        <f>SUM(K172)</f>
        <v>0</v>
      </c>
      <c r="L171" s="15">
        <f>SUM(L172)</f>
        <v>0</v>
      </c>
    </row>
    <row r="172" spans="1:12" ht="18" customHeight="1" outlineLevel="1" x14ac:dyDescent="0.3">
      <c r="A172" s="14" t="s">
        <v>319</v>
      </c>
      <c r="B172" s="16" t="s">
        <v>113</v>
      </c>
      <c r="C172" s="11"/>
      <c r="D172" s="11" t="s">
        <v>63</v>
      </c>
      <c r="E172" s="17">
        <v>1</v>
      </c>
      <c r="F172" s="17">
        <v>20</v>
      </c>
      <c r="G172" s="18">
        <f>IFERROR(ROUND(SUM(J173)/$F172, 2),0)</f>
        <v>0</v>
      </c>
      <c r="H172" s="19"/>
      <c r="I172" s="18">
        <f>G172+ROUND(H172, 2)</f>
        <v>0</v>
      </c>
      <c r="J172" s="55">
        <f>ROUND(G172*$F172, 2)</f>
        <v>0</v>
      </c>
      <c r="K172" s="55">
        <f>ROUND($F172*ROUND(H172, 2), 2)</f>
        <v>0</v>
      </c>
      <c r="L172" s="55">
        <f>J172+K172</f>
        <v>0</v>
      </c>
    </row>
    <row r="173" spans="1:12" ht="36" customHeight="1" outlineLevel="1" x14ac:dyDescent="0.3">
      <c r="A173" s="14" t="s">
        <v>320</v>
      </c>
      <c r="B173" s="22" t="s">
        <v>1098</v>
      </c>
      <c r="C173" s="11"/>
      <c r="D173" s="23" t="s">
        <v>115</v>
      </c>
      <c r="E173" s="29">
        <v>0.1</v>
      </c>
      <c r="F173" s="24">
        <v>2</v>
      </c>
      <c r="G173" s="26"/>
      <c r="H173" s="2"/>
      <c r="I173" s="2"/>
      <c r="J173" s="15">
        <f>ROUND(ROUND(G173, 2)*$F173, 2)</f>
        <v>0</v>
      </c>
      <c r="K173" s="56"/>
      <c r="L173" s="56"/>
    </row>
    <row r="174" spans="1:12" ht="16.899999999999999" customHeight="1" x14ac:dyDescent="0.3">
      <c r="A174" s="14" t="s">
        <v>321</v>
      </c>
      <c r="B174" s="50" t="s">
        <v>322</v>
      </c>
      <c r="C174" s="50"/>
      <c r="D174" s="50"/>
      <c r="E174" s="50"/>
      <c r="F174" s="50"/>
      <c r="G174" s="2"/>
      <c r="H174" s="2"/>
      <c r="I174" s="2"/>
      <c r="J174" s="15">
        <f>SUM(J175,J205,J254,J257)</f>
        <v>4521.6000000000004</v>
      </c>
      <c r="K174" s="15">
        <f>SUM(K175,K205,K254,K257)</f>
        <v>0</v>
      </c>
      <c r="L174" s="15">
        <f>SUM(L175,L205,L254,L257)</f>
        <v>4521.6000000000004</v>
      </c>
    </row>
    <row r="175" spans="1:12" ht="16.899999999999999" customHeight="1" outlineLevel="1" x14ac:dyDescent="0.3">
      <c r="A175" s="14" t="s">
        <v>323</v>
      </c>
      <c r="B175" s="50" t="s">
        <v>24</v>
      </c>
      <c r="C175" s="50"/>
      <c r="D175" s="50"/>
      <c r="E175" s="50"/>
      <c r="F175" s="50"/>
      <c r="G175" s="2"/>
      <c r="H175" s="2"/>
      <c r="I175" s="2"/>
      <c r="J175" s="15">
        <f>SUM(J176,J181,J183,J185,J189,J191,J193,J197,J200,J202)</f>
        <v>4521.6000000000004</v>
      </c>
      <c r="K175" s="15">
        <f>SUM(K176,K181,K183,K185,K189,K191,K193,K197,K200,K202)</f>
        <v>0</v>
      </c>
      <c r="L175" s="15">
        <f>SUM(L176,L181,L183,L185,L189,L191,L193,L197,L200,L202)</f>
        <v>4521.6000000000004</v>
      </c>
    </row>
    <row r="176" spans="1:12" ht="18" customHeight="1" outlineLevel="2" x14ac:dyDescent="0.3">
      <c r="A176" s="14" t="s">
        <v>324</v>
      </c>
      <c r="B176" s="16" t="s">
        <v>143</v>
      </c>
      <c r="C176" s="11"/>
      <c r="D176" s="11" t="s">
        <v>27</v>
      </c>
      <c r="E176" s="17">
        <v>1</v>
      </c>
      <c r="F176" s="17">
        <v>680</v>
      </c>
      <c r="G176" s="18">
        <f>IFERROR(ROUND(SUM(J177,J178,J179,J180)/$F176, 2),0)</f>
        <v>0</v>
      </c>
      <c r="H176" s="19"/>
      <c r="I176" s="18">
        <f>G176+ROUND(H176, 2)</f>
        <v>0</v>
      </c>
      <c r="J176" s="55">
        <f>ROUND(G176*$F176, 2)</f>
        <v>0</v>
      </c>
      <c r="K176" s="55">
        <f>ROUND($F176*ROUND(H176, 2), 2)</f>
        <v>0</v>
      </c>
      <c r="L176" s="55">
        <f>J176+K176</f>
        <v>0</v>
      </c>
    </row>
    <row r="177" spans="1:12" ht="36" customHeight="1" outlineLevel="2" x14ac:dyDescent="0.3">
      <c r="A177" s="14" t="s">
        <v>325</v>
      </c>
      <c r="B177" s="22" t="s">
        <v>326</v>
      </c>
      <c r="C177" s="11"/>
      <c r="D177" s="23" t="s">
        <v>27</v>
      </c>
      <c r="E177" s="24">
        <v>1</v>
      </c>
      <c r="F177" s="25">
        <v>160</v>
      </c>
      <c r="G177" s="26"/>
      <c r="H177" s="2"/>
      <c r="I177" s="2"/>
      <c r="J177" s="15">
        <f>ROUND(ROUND(G177, 2)*$F177, 2)</f>
        <v>0</v>
      </c>
      <c r="K177" s="56"/>
      <c r="L177" s="56"/>
    </row>
    <row r="178" spans="1:12" ht="36" customHeight="1" outlineLevel="2" x14ac:dyDescent="0.3">
      <c r="A178" s="14" t="s">
        <v>327</v>
      </c>
      <c r="B178" s="22" t="s">
        <v>1101</v>
      </c>
      <c r="C178" s="11" t="s">
        <v>1102</v>
      </c>
      <c r="D178" s="23" t="s">
        <v>27</v>
      </c>
      <c r="E178" s="24">
        <v>1</v>
      </c>
      <c r="F178" s="25">
        <v>390</v>
      </c>
      <c r="G178" s="26"/>
      <c r="H178" s="2"/>
      <c r="I178" s="2"/>
      <c r="J178" s="15">
        <f>ROUND(ROUND(G178, 2)*$F178, 2)</f>
        <v>0</v>
      </c>
      <c r="K178" s="56"/>
      <c r="L178" s="56"/>
    </row>
    <row r="179" spans="1:12" ht="36" customHeight="1" outlineLevel="2" x14ac:dyDescent="0.3">
      <c r="A179" s="14" t="s">
        <v>328</v>
      </c>
      <c r="B179" s="22" t="s">
        <v>1065</v>
      </c>
      <c r="C179" s="11"/>
      <c r="D179" s="23" t="s">
        <v>27</v>
      </c>
      <c r="E179" s="24">
        <v>1</v>
      </c>
      <c r="F179" s="25">
        <v>70</v>
      </c>
      <c r="G179" s="26"/>
      <c r="H179" s="2"/>
      <c r="I179" s="2"/>
      <c r="J179" s="15">
        <f>ROUND(ROUND(G179, 2)*$F179, 2)</f>
        <v>0</v>
      </c>
      <c r="K179" s="56"/>
      <c r="L179" s="56"/>
    </row>
    <row r="180" spans="1:12" ht="36" customHeight="1" outlineLevel="2" x14ac:dyDescent="0.3">
      <c r="A180" s="14" t="s">
        <v>329</v>
      </c>
      <c r="B180" s="22" t="s">
        <v>330</v>
      </c>
      <c r="C180" s="11"/>
      <c r="D180" s="23" t="s">
        <v>27</v>
      </c>
      <c r="E180" s="24">
        <v>1</v>
      </c>
      <c r="F180" s="25">
        <v>60</v>
      </c>
      <c r="G180" s="26"/>
      <c r="H180" s="2"/>
      <c r="I180" s="2"/>
      <c r="J180" s="15">
        <f>ROUND(ROUND(G180, 2)*$F180, 2)</f>
        <v>0</v>
      </c>
      <c r="K180" s="56"/>
      <c r="L180" s="56"/>
    </row>
    <row r="181" spans="1:12" ht="18" customHeight="1" outlineLevel="2" x14ac:dyDescent="0.3">
      <c r="A181" s="14" t="s">
        <v>331</v>
      </c>
      <c r="B181" s="16" t="s">
        <v>26</v>
      </c>
      <c r="C181" s="11"/>
      <c r="D181" s="11" t="s">
        <v>27</v>
      </c>
      <c r="E181" s="17">
        <v>1</v>
      </c>
      <c r="F181" s="17">
        <v>80</v>
      </c>
      <c r="G181" s="18">
        <f>IFERROR(ROUND(SUM(J182)/$F181, 2),0)</f>
        <v>56.52</v>
      </c>
      <c r="H181" s="19"/>
      <c r="I181" s="18">
        <f>G181+ROUND(H181, 2)</f>
        <v>56.52</v>
      </c>
      <c r="J181" s="55">
        <f>ROUND(G181*$F181, 2)</f>
        <v>4521.6000000000004</v>
      </c>
      <c r="K181" s="55">
        <f>ROUND($F181*ROUND(H181, 2), 2)</f>
        <v>0</v>
      </c>
      <c r="L181" s="55">
        <f>J181+K181</f>
        <v>4521.6000000000004</v>
      </c>
    </row>
    <row r="182" spans="1:12" ht="37.5" outlineLevel="2" x14ac:dyDescent="0.3">
      <c r="A182" s="14" t="s">
        <v>332</v>
      </c>
      <c r="B182" s="20" t="s">
        <v>243</v>
      </c>
      <c r="C182" s="28"/>
      <c r="D182" s="51" t="s">
        <v>29</v>
      </c>
      <c r="E182" s="52">
        <v>1</v>
      </c>
      <c r="F182" s="53">
        <v>80</v>
      </c>
      <c r="G182" s="21">
        <f>G125</f>
        <v>56.52</v>
      </c>
      <c r="H182" s="2"/>
      <c r="I182" s="2"/>
      <c r="J182" s="15">
        <f>ROUND(ROUND(G182, 2)*$F182, 2)</f>
        <v>4521.6000000000004</v>
      </c>
      <c r="K182" s="56"/>
      <c r="L182" s="56"/>
    </row>
    <row r="183" spans="1:12" ht="36" customHeight="1" outlineLevel="2" x14ac:dyDescent="0.3">
      <c r="A183" s="14" t="s">
        <v>333</v>
      </c>
      <c r="B183" s="16" t="s">
        <v>248</v>
      </c>
      <c r="C183" s="11"/>
      <c r="D183" s="11" t="s">
        <v>27</v>
      </c>
      <c r="E183" s="17">
        <v>1</v>
      </c>
      <c r="F183" s="17">
        <v>590</v>
      </c>
      <c r="G183" s="18">
        <f>IFERROR(ROUND(SUM(J184)/$F183, 2),0)</f>
        <v>0</v>
      </c>
      <c r="H183" s="19"/>
      <c r="I183" s="18">
        <f>G183+ROUND(H183, 2)</f>
        <v>0</v>
      </c>
      <c r="J183" s="55">
        <f>ROUND(G183*$F183, 2)</f>
        <v>0</v>
      </c>
      <c r="K183" s="55">
        <f>ROUND($F183*ROUND(H183, 2), 2)</f>
        <v>0</v>
      </c>
      <c r="L183" s="55">
        <f>J183+K183</f>
        <v>0</v>
      </c>
    </row>
    <row r="184" spans="1:12" ht="36" customHeight="1" outlineLevel="2" x14ac:dyDescent="0.3">
      <c r="A184" s="14" t="s">
        <v>334</v>
      </c>
      <c r="B184" s="22" t="s">
        <v>335</v>
      </c>
      <c r="C184" s="11"/>
      <c r="D184" s="23" t="s">
        <v>27</v>
      </c>
      <c r="E184" s="24">
        <v>1</v>
      </c>
      <c r="F184" s="25">
        <v>590</v>
      </c>
      <c r="G184" s="26"/>
      <c r="H184" s="2"/>
      <c r="I184" s="2"/>
      <c r="J184" s="15">
        <f>ROUND(ROUND(G184, 2)*$F184, 2)</f>
        <v>0</v>
      </c>
      <c r="K184" s="56"/>
      <c r="L184" s="56"/>
    </row>
    <row r="185" spans="1:12" ht="18" customHeight="1" outlineLevel="2" x14ac:dyDescent="0.3">
      <c r="A185" s="14" t="s">
        <v>336</v>
      </c>
      <c r="B185" s="16" t="s">
        <v>33</v>
      </c>
      <c r="C185" s="11"/>
      <c r="D185" s="11" t="s">
        <v>27</v>
      </c>
      <c r="E185" s="17">
        <v>1</v>
      </c>
      <c r="F185" s="17">
        <v>120</v>
      </c>
      <c r="G185" s="18">
        <f>IFERROR(ROUND(SUM(J186,J187,J188)/$F185, 2),0)</f>
        <v>0</v>
      </c>
      <c r="H185" s="19"/>
      <c r="I185" s="18">
        <f>G185+ROUND(H185, 2)</f>
        <v>0</v>
      </c>
      <c r="J185" s="55">
        <f>ROUND(G185*$F185, 2)</f>
        <v>0</v>
      </c>
      <c r="K185" s="55">
        <f>ROUND($F185*ROUND(H185, 2), 2)</f>
        <v>0</v>
      </c>
      <c r="L185" s="55">
        <f>J185+K185</f>
        <v>0</v>
      </c>
    </row>
    <row r="186" spans="1:12" ht="36" customHeight="1" outlineLevel="2" x14ac:dyDescent="0.3">
      <c r="A186" s="14" t="s">
        <v>337</v>
      </c>
      <c r="B186" s="22" t="s">
        <v>1103</v>
      </c>
      <c r="C186" s="11" t="s">
        <v>338</v>
      </c>
      <c r="D186" s="23" t="s">
        <v>27</v>
      </c>
      <c r="E186" s="24">
        <v>1</v>
      </c>
      <c r="F186" s="25">
        <v>10</v>
      </c>
      <c r="G186" s="26"/>
      <c r="H186" s="2"/>
      <c r="I186" s="2"/>
      <c r="J186" s="15">
        <f>ROUND(ROUND(G186, 2)*$F186, 2)</f>
        <v>0</v>
      </c>
      <c r="K186" s="56"/>
      <c r="L186" s="56"/>
    </row>
    <row r="187" spans="1:12" ht="36" customHeight="1" outlineLevel="2" x14ac:dyDescent="0.3">
      <c r="A187" s="14" t="s">
        <v>339</v>
      </c>
      <c r="B187" s="22" t="s">
        <v>340</v>
      </c>
      <c r="C187" s="11"/>
      <c r="D187" s="23" t="s">
        <v>27</v>
      </c>
      <c r="E187" s="24">
        <v>1</v>
      </c>
      <c r="F187" s="25">
        <v>40</v>
      </c>
      <c r="G187" s="26"/>
      <c r="H187" s="2"/>
      <c r="I187" s="2"/>
      <c r="J187" s="15">
        <f>ROUND(ROUND(G187, 2)*$F187, 2)</f>
        <v>0</v>
      </c>
      <c r="K187" s="56"/>
      <c r="L187" s="56"/>
    </row>
    <row r="188" spans="1:12" ht="36" customHeight="1" outlineLevel="2" x14ac:dyDescent="0.3">
      <c r="A188" s="14" t="s">
        <v>341</v>
      </c>
      <c r="B188" s="22" t="s">
        <v>1104</v>
      </c>
      <c r="C188" s="11"/>
      <c r="D188" s="23" t="s">
        <v>27</v>
      </c>
      <c r="E188" s="24">
        <v>1</v>
      </c>
      <c r="F188" s="25">
        <v>70</v>
      </c>
      <c r="G188" s="26"/>
      <c r="H188" s="2"/>
      <c r="I188" s="2"/>
      <c r="J188" s="15">
        <f>ROUND(ROUND(G188, 2)*$F188, 2)</f>
        <v>0</v>
      </c>
      <c r="K188" s="56"/>
      <c r="L188" s="56"/>
    </row>
    <row r="189" spans="1:12" ht="18" customHeight="1" outlineLevel="2" x14ac:dyDescent="0.3">
      <c r="A189" s="14" t="s">
        <v>342</v>
      </c>
      <c r="B189" s="16" t="s">
        <v>152</v>
      </c>
      <c r="C189" s="11"/>
      <c r="D189" s="11" t="s">
        <v>27</v>
      </c>
      <c r="E189" s="17">
        <v>1</v>
      </c>
      <c r="F189" s="17">
        <v>5</v>
      </c>
      <c r="G189" s="18">
        <f>IFERROR(ROUND(SUM(J190)/$F189, 2),0)</f>
        <v>0</v>
      </c>
      <c r="H189" s="19"/>
      <c r="I189" s="18">
        <f>G189+ROUND(H189, 2)</f>
        <v>0</v>
      </c>
      <c r="J189" s="55">
        <f>ROUND(G189*$F189, 2)</f>
        <v>0</v>
      </c>
      <c r="K189" s="55">
        <f>ROUND($F189*ROUND(H189, 2), 2)</f>
        <v>0</v>
      </c>
      <c r="L189" s="55">
        <f>J189+K189</f>
        <v>0</v>
      </c>
    </row>
    <row r="190" spans="1:12" ht="18" customHeight="1" outlineLevel="2" x14ac:dyDescent="0.3">
      <c r="A190" s="14" t="s">
        <v>343</v>
      </c>
      <c r="B190" s="22" t="s">
        <v>344</v>
      </c>
      <c r="C190" s="11"/>
      <c r="D190" s="23" t="s">
        <v>27</v>
      </c>
      <c r="E190" s="24">
        <v>1</v>
      </c>
      <c r="F190" s="25">
        <v>5</v>
      </c>
      <c r="G190" s="26"/>
      <c r="H190" s="2"/>
      <c r="I190" s="2"/>
      <c r="J190" s="15">
        <f>ROUND(ROUND(G190, 2)*$F190, 2)</f>
        <v>0</v>
      </c>
      <c r="K190" s="56"/>
      <c r="L190" s="56"/>
    </row>
    <row r="191" spans="1:12" ht="18" customHeight="1" outlineLevel="2" x14ac:dyDescent="0.3">
      <c r="A191" s="14" t="s">
        <v>345</v>
      </c>
      <c r="B191" s="16" t="s">
        <v>122</v>
      </c>
      <c r="C191" s="11"/>
      <c r="D191" s="11" t="s">
        <v>27</v>
      </c>
      <c r="E191" s="17">
        <v>1</v>
      </c>
      <c r="F191" s="17">
        <v>1.5</v>
      </c>
      <c r="G191" s="18">
        <f>IFERROR(ROUND(SUM(J192)/$F191, 2),0)</f>
        <v>0</v>
      </c>
      <c r="H191" s="19"/>
      <c r="I191" s="18">
        <f>G191+ROUND(H191, 2)</f>
        <v>0</v>
      </c>
      <c r="J191" s="55">
        <f>ROUND(G191*$F191, 2)</f>
        <v>0</v>
      </c>
      <c r="K191" s="55">
        <f>ROUND($F191*ROUND(H191, 2), 2)</f>
        <v>0</v>
      </c>
      <c r="L191" s="55">
        <f>J191+K191</f>
        <v>0</v>
      </c>
    </row>
    <row r="192" spans="1:12" ht="18" customHeight="1" outlineLevel="2" x14ac:dyDescent="0.3">
      <c r="A192" s="14" t="s">
        <v>346</v>
      </c>
      <c r="B192" s="22" t="s">
        <v>124</v>
      </c>
      <c r="C192" s="11"/>
      <c r="D192" s="23" t="s">
        <v>27</v>
      </c>
      <c r="E192" s="24">
        <v>1</v>
      </c>
      <c r="F192" s="25">
        <v>1.5</v>
      </c>
      <c r="G192" s="26"/>
      <c r="H192" s="2"/>
      <c r="I192" s="2"/>
      <c r="J192" s="15">
        <f>ROUND(ROUND(G192, 2)*$F192, 2)</f>
        <v>0</v>
      </c>
      <c r="K192" s="56"/>
      <c r="L192" s="56"/>
    </row>
    <row r="193" spans="1:12" ht="18" customHeight="1" outlineLevel="2" x14ac:dyDescent="0.3">
      <c r="A193" s="14" t="s">
        <v>347</v>
      </c>
      <c r="B193" s="16" t="s">
        <v>136</v>
      </c>
      <c r="C193" s="11"/>
      <c r="D193" s="11" t="s">
        <v>63</v>
      </c>
      <c r="E193" s="17">
        <v>1</v>
      </c>
      <c r="F193" s="17">
        <v>5</v>
      </c>
      <c r="G193" s="18">
        <f>IFERROR(ROUND(SUM(J194,J195,J196)/$F193, 2),0)</f>
        <v>0</v>
      </c>
      <c r="H193" s="19"/>
      <c r="I193" s="18">
        <f>G193+ROUND(H193, 2)</f>
        <v>0</v>
      </c>
      <c r="J193" s="55">
        <f>ROUND(G193*$F193, 2)</f>
        <v>0</v>
      </c>
      <c r="K193" s="55">
        <f>ROUND($F193*ROUND(H193, 2), 2)</f>
        <v>0</v>
      </c>
      <c r="L193" s="55">
        <f>J193+K193</f>
        <v>0</v>
      </c>
    </row>
    <row r="194" spans="1:12" ht="36" customHeight="1" outlineLevel="2" x14ac:dyDescent="0.3">
      <c r="A194" s="14" t="s">
        <v>348</v>
      </c>
      <c r="B194" s="22" t="s">
        <v>349</v>
      </c>
      <c r="C194" s="11"/>
      <c r="D194" s="23" t="s">
        <v>63</v>
      </c>
      <c r="E194" s="24">
        <v>1</v>
      </c>
      <c r="F194" s="25">
        <v>1</v>
      </c>
      <c r="G194" s="26"/>
      <c r="H194" s="2"/>
      <c r="I194" s="2"/>
      <c r="J194" s="15">
        <f>ROUND(ROUND(G194, 2)*$F194, 2)</f>
        <v>0</v>
      </c>
      <c r="K194" s="56"/>
      <c r="L194" s="56"/>
    </row>
    <row r="195" spans="1:12" ht="36" customHeight="1" outlineLevel="2" x14ac:dyDescent="0.3">
      <c r="A195" s="14" t="s">
        <v>350</v>
      </c>
      <c r="B195" s="22" t="s">
        <v>141</v>
      </c>
      <c r="C195" s="11" t="s">
        <v>231</v>
      </c>
      <c r="D195" s="23" t="s">
        <v>63</v>
      </c>
      <c r="E195" s="24">
        <v>1</v>
      </c>
      <c r="F195" s="25">
        <v>1</v>
      </c>
      <c r="G195" s="26"/>
      <c r="H195" s="2"/>
      <c r="I195" s="2"/>
      <c r="J195" s="15">
        <f>ROUND(ROUND(G195, 2)*$F195, 2)</f>
        <v>0</v>
      </c>
      <c r="K195" s="56"/>
      <c r="L195" s="56"/>
    </row>
    <row r="196" spans="1:12" ht="36" customHeight="1" outlineLevel="2" x14ac:dyDescent="0.3">
      <c r="A196" s="14" t="s">
        <v>351</v>
      </c>
      <c r="B196" s="22" t="s">
        <v>352</v>
      </c>
      <c r="C196" s="11"/>
      <c r="D196" s="23" t="s">
        <v>63</v>
      </c>
      <c r="E196" s="24">
        <v>1</v>
      </c>
      <c r="F196" s="25">
        <v>3</v>
      </c>
      <c r="G196" s="26"/>
      <c r="H196" s="2"/>
      <c r="I196" s="2"/>
      <c r="J196" s="15">
        <f>ROUND(ROUND(G196, 2)*$F196, 2)</f>
        <v>0</v>
      </c>
      <c r="K196" s="56"/>
      <c r="L196" s="56"/>
    </row>
    <row r="197" spans="1:12" ht="18" customHeight="1" outlineLevel="2" x14ac:dyDescent="0.3">
      <c r="A197" s="14" t="s">
        <v>353</v>
      </c>
      <c r="B197" s="16" t="s">
        <v>126</v>
      </c>
      <c r="C197" s="11"/>
      <c r="D197" s="11" t="s">
        <v>63</v>
      </c>
      <c r="E197" s="17">
        <v>1</v>
      </c>
      <c r="F197" s="17">
        <v>8</v>
      </c>
      <c r="G197" s="18">
        <f>IFERROR(ROUND(SUM(J198,J199)/$F197, 2),0)</f>
        <v>0</v>
      </c>
      <c r="H197" s="19"/>
      <c r="I197" s="18">
        <f>G197+ROUND(H197, 2)</f>
        <v>0</v>
      </c>
      <c r="J197" s="55">
        <f>ROUND(G197*$F197, 2)</f>
        <v>0</v>
      </c>
      <c r="K197" s="55">
        <f>ROUND($F197*ROUND(H197, 2), 2)</f>
        <v>0</v>
      </c>
      <c r="L197" s="55">
        <f>J197+K197</f>
        <v>0</v>
      </c>
    </row>
    <row r="198" spans="1:12" ht="36" customHeight="1" outlineLevel="2" x14ac:dyDescent="0.3">
      <c r="A198" s="14" t="s">
        <v>354</v>
      </c>
      <c r="B198" s="22" t="s">
        <v>355</v>
      </c>
      <c r="C198" s="11" t="s">
        <v>1105</v>
      </c>
      <c r="D198" s="23" t="s">
        <v>63</v>
      </c>
      <c r="E198" s="24">
        <v>1</v>
      </c>
      <c r="F198" s="25">
        <v>3</v>
      </c>
      <c r="G198" s="26"/>
      <c r="H198" s="2"/>
      <c r="I198" s="2"/>
      <c r="J198" s="15">
        <f>ROUND(ROUND(G198, 2)*$F198, 2)</f>
        <v>0</v>
      </c>
      <c r="K198" s="56"/>
      <c r="L198" s="56"/>
    </row>
    <row r="199" spans="1:12" ht="36" customHeight="1" outlineLevel="2" x14ac:dyDescent="0.3">
      <c r="A199" s="14" t="s">
        <v>356</v>
      </c>
      <c r="B199" s="30" t="s">
        <v>226</v>
      </c>
      <c r="C199" s="11"/>
      <c r="D199" s="23" t="s">
        <v>63</v>
      </c>
      <c r="E199" s="24">
        <v>1</v>
      </c>
      <c r="F199" s="25">
        <v>5</v>
      </c>
      <c r="G199" s="26"/>
      <c r="H199" s="2"/>
      <c r="I199" s="2"/>
      <c r="J199" s="15">
        <f>ROUND(ROUND(G199, 2)*$F199, 2)</f>
        <v>0</v>
      </c>
      <c r="K199" s="56"/>
      <c r="L199" s="56"/>
    </row>
    <row r="200" spans="1:12" ht="18" customHeight="1" outlineLevel="2" x14ac:dyDescent="0.3">
      <c r="A200" s="14" t="s">
        <v>357</v>
      </c>
      <c r="B200" s="16" t="s">
        <v>358</v>
      </c>
      <c r="C200" s="11"/>
      <c r="D200" s="11" t="s">
        <v>63</v>
      </c>
      <c r="E200" s="17">
        <v>1</v>
      </c>
      <c r="F200" s="17">
        <v>2</v>
      </c>
      <c r="G200" s="18">
        <f>IFERROR(ROUND(SUM(J201)/$F200, 2),0)</f>
        <v>0</v>
      </c>
      <c r="H200" s="19"/>
      <c r="I200" s="18">
        <f>G200+ROUND(H200, 2)</f>
        <v>0</v>
      </c>
      <c r="J200" s="55">
        <f>ROUND(G200*$F200, 2)</f>
        <v>0</v>
      </c>
      <c r="K200" s="55">
        <f>ROUND($F200*ROUND(H200, 2), 2)</f>
        <v>0</v>
      </c>
      <c r="L200" s="55">
        <f>J200+K200</f>
        <v>0</v>
      </c>
    </row>
    <row r="201" spans="1:12" ht="36" customHeight="1" outlineLevel="2" x14ac:dyDescent="0.3">
      <c r="A201" s="14" t="s">
        <v>359</v>
      </c>
      <c r="B201" s="22" t="s">
        <v>360</v>
      </c>
      <c r="C201" s="11" t="s">
        <v>1069</v>
      </c>
      <c r="D201" s="23" t="s">
        <v>63</v>
      </c>
      <c r="E201" s="24">
        <v>1</v>
      </c>
      <c r="F201" s="25">
        <v>2</v>
      </c>
      <c r="G201" s="26"/>
      <c r="H201" s="2"/>
      <c r="I201" s="2"/>
      <c r="J201" s="15">
        <f>ROUND(ROUND(G201, 2)*$F201, 2)</f>
        <v>0</v>
      </c>
      <c r="K201" s="56"/>
      <c r="L201" s="56"/>
    </row>
    <row r="202" spans="1:12" ht="18" customHeight="1" outlineLevel="2" x14ac:dyDescent="0.3">
      <c r="A202" s="14" t="s">
        <v>361</v>
      </c>
      <c r="B202" s="16" t="s">
        <v>55</v>
      </c>
      <c r="C202" s="11" t="s">
        <v>158</v>
      </c>
      <c r="D202" s="11" t="s">
        <v>27</v>
      </c>
      <c r="E202" s="17">
        <v>1</v>
      </c>
      <c r="F202" s="17">
        <v>1456</v>
      </c>
      <c r="G202" s="18">
        <f>IFERROR(ROUND(SUM(J203,J204)/$F202, 2),0)</f>
        <v>0</v>
      </c>
      <c r="H202" s="19"/>
      <c r="I202" s="18">
        <f>G202+ROUND(H202, 2)</f>
        <v>0</v>
      </c>
      <c r="J202" s="55">
        <f>ROUND(G202*$F202, 2)</f>
        <v>0</v>
      </c>
      <c r="K202" s="55">
        <f>ROUND($F202*ROUND(H202, 2), 2)</f>
        <v>0</v>
      </c>
      <c r="L202" s="55">
        <f>J202+K202</f>
        <v>0</v>
      </c>
    </row>
    <row r="203" spans="1:12" ht="18" customHeight="1" outlineLevel="2" x14ac:dyDescent="0.3">
      <c r="A203" s="14" t="s">
        <v>362</v>
      </c>
      <c r="B203" s="22" t="s">
        <v>57</v>
      </c>
      <c r="C203" s="11"/>
      <c r="D203" s="23" t="s">
        <v>27</v>
      </c>
      <c r="E203" s="24">
        <v>1</v>
      </c>
      <c r="F203" s="25">
        <v>6</v>
      </c>
      <c r="G203" s="26"/>
      <c r="H203" s="2"/>
      <c r="I203" s="2"/>
      <c r="J203" s="15">
        <f>ROUND(ROUND(G203, 2)*$F203, 2)</f>
        <v>0</v>
      </c>
      <c r="K203" s="56"/>
      <c r="L203" s="56"/>
    </row>
    <row r="204" spans="1:12" ht="36" customHeight="1" outlineLevel="2" x14ac:dyDescent="0.3">
      <c r="A204" s="14" t="s">
        <v>363</v>
      </c>
      <c r="B204" s="22" t="s">
        <v>364</v>
      </c>
      <c r="C204" s="11"/>
      <c r="D204" s="23" t="s">
        <v>27</v>
      </c>
      <c r="E204" s="24">
        <v>1</v>
      </c>
      <c r="F204" s="25">
        <v>1450</v>
      </c>
      <c r="G204" s="26"/>
      <c r="H204" s="2"/>
      <c r="I204" s="2"/>
      <c r="J204" s="15">
        <f>ROUND(ROUND(G204, 2)*$F204, 2)</f>
        <v>0</v>
      </c>
      <c r="K204" s="56"/>
      <c r="L204" s="56"/>
    </row>
    <row r="205" spans="1:12" ht="16.899999999999999" customHeight="1" outlineLevel="1" x14ac:dyDescent="0.3">
      <c r="A205" s="14" t="s">
        <v>365</v>
      </c>
      <c r="B205" s="50" t="s">
        <v>60</v>
      </c>
      <c r="C205" s="50"/>
      <c r="D205" s="50"/>
      <c r="E205" s="50"/>
      <c r="F205" s="50"/>
      <c r="G205" s="2"/>
      <c r="H205" s="2"/>
      <c r="I205" s="2"/>
      <c r="J205" s="15">
        <f>SUM(J206,J208,J210,J214,J216,J218,J220,J222,J227,J230,J233,J238,J241,J243,J246,J248,J250,J252)</f>
        <v>0</v>
      </c>
      <c r="K205" s="15">
        <f>SUM(K206,K208,K210,K214,K216,K218,K220,K222,K227,K230,K233,K238,K241,K243,K246,K248,K250,K252)</f>
        <v>0</v>
      </c>
      <c r="L205" s="15">
        <f>SUM(L206,L208,L210,L214,L216,L218,L220,L222,L227,L230,L233,L238,L241,L243,L246,L248,L250,L252)</f>
        <v>0</v>
      </c>
    </row>
    <row r="206" spans="1:12" ht="18" customHeight="1" outlineLevel="2" x14ac:dyDescent="0.3">
      <c r="A206" s="14" t="s">
        <v>366</v>
      </c>
      <c r="B206" s="16" t="s">
        <v>367</v>
      </c>
      <c r="C206" s="11"/>
      <c r="D206" s="11" t="s">
        <v>63</v>
      </c>
      <c r="E206" s="17">
        <v>1</v>
      </c>
      <c r="F206" s="17">
        <v>3</v>
      </c>
      <c r="G206" s="18">
        <f>IFERROR(ROUND(SUM(J207)/$F206, 2),0)</f>
        <v>0</v>
      </c>
      <c r="H206" s="19"/>
      <c r="I206" s="18">
        <f>G206+ROUND(H206, 2)</f>
        <v>0</v>
      </c>
      <c r="J206" s="55">
        <f>ROUND(G206*$F206, 2)</f>
        <v>0</v>
      </c>
      <c r="K206" s="55">
        <f>ROUND($F206*ROUND(H206, 2), 2)</f>
        <v>0</v>
      </c>
      <c r="L206" s="55">
        <f>J206+K206</f>
        <v>0</v>
      </c>
    </row>
    <row r="207" spans="1:12" ht="53.45" customHeight="1" outlineLevel="2" x14ac:dyDescent="0.3">
      <c r="A207" s="14" t="s">
        <v>368</v>
      </c>
      <c r="B207" s="22" t="s">
        <v>369</v>
      </c>
      <c r="C207" s="11"/>
      <c r="D207" s="23" t="s">
        <v>63</v>
      </c>
      <c r="E207" s="24">
        <v>1</v>
      </c>
      <c r="F207" s="25">
        <v>3</v>
      </c>
      <c r="G207" s="26"/>
      <c r="H207" s="2"/>
      <c r="I207" s="2"/>
      <c r="J207" s="15">
        <f>ROUND(ROUND(G207, 2)*$F207, 2)</f>
        <v>0</v>
      </c>
      <c r="K207" s="56"/>
      <c r="L207" s="56"/>
    </row>
    <row r="208" spans="1:12" ht="18" customHeight="1" outlineLevel="2" x14ac:dyDescent="0.3">
      <c r="A208" s="14" t="s">
        <v>370</v>
      </c>
      <c r="B208" s="16" t="s">
        <v>205</v>
      </c>
      <c r="C208" s="11"/>
      <c r="D208" s="11" t="s">
        <v>63</v>
      </c>
      <c r="E208" s="17">
        <v>1</v>
      </c>
      <c r="F208" s="17">
        <v>4</v>
      </c>
      <c r="G208" s="18">
        <f>IFERROR(ROUND(SUM(J209)/$F208, 2),0)</f>
        <v>0</v>
      </c>
      <c r="H208" s="19"/>
      <c r="I208" s="18">
        <f>G208+ROUND(H208, 2)</f>
        <v>0</v>
      </c>
      <c r="J208" s="55">
        <f>ROUND(G208*$F208, 2)</f>
        <v>0</v>
      </c>
      <c r="K208" s="55">
        <f>ROUND($F208*ROUND(H208, 2), 2)</f>
        <v>0</v>
      </c>
      <c r="L208" s="55">
        <f>J208+K208</f>
        <v>0</v>
      </c>
    </row>
    <row r="209" spans="1:12" ht="36" customHeight="1" outlineLevel="2" x14ac:dyDescent="0.3">
      <c r="A209" s="14" t="s">
        <v>371</v>
      </c>
      <c r="B209" s="22" t="s">
        <v>207</v>
      </c>
      <c r="C209" s="11"/>
      <c r="D209" s="23" t="s">
        <v>63</v>
      </c>
      <c r="E209" s="24">
        <v>1</v>
      </c>
      <c r="F209" s="25">
        <v>4</v>
      </c>
      <c r="G209" s="26"/>
      <c r="H209" s="2"/>
      <c r="I209" s="2"/>
      <c r="J209" s="15">
        <f>ROUND(ROUND(G209, 2)*$F209, 2)</f>
        <v>0</v>
      </c>
      <c r="K209" s="56"/>
      <c r="L209" s="56"/>
    </row>
    <row r="210" spans="1:12" ht="18" customHeight="1" outlineLevel="2" x14ac:dyDescent="0.3">
      <c r="A210" s="14" t="s">
        <v>372</v>
      </c>
      <c r="B210" s="16" t="s">
        <v>373</v>
      </c>
      <c r="C210" s="11" t="s">
        <v>257</v>
      </c>
      <c r="D210" s="11" t="s">
        <v>63</v>
      </c>
      <c r="E210" s="17">
        <v>1</v>
      </c>
      <c r="F210" s="17">
        <v>3</v>
      </c>
      <c r="G210" s="18">
        <f>IFERROR(ROUND(SUM(J211,J212,J213)/$F210, 2),0)</f>
        <v>0</v>
      </c>
      <c r="H210" s="19"/>
      <c r="I210" s="18">
        <f>G210+ROUND(H210, 2)</f>
        <v>0</v>
      </c>
      <c r="J210" s="55">
        <f>ROUND(G210*$F210, 2)</f>
        <v>0</v>
      </c>
      <c r="K210" s="55">
        <f>ROUND($F210*ROUND(H210, 2), 2)</f>
        <v>0</v>
      </c>
      <c r="L210" s="55">
        <f>J210+K210</f>
        <v>0</v>
      </c>
    </row>
    <row r="211" spans="1:12" ht="36" customHeight="1" outlineLevel="2" x14ac:dyDescent="0.3">
      <c r="A211" s="14" t="s">
        <v>374</v>
      </c>
      <c r="B211" s="22" t="s">
        <v>375</v>
      </c>
      <c r="C211" s="11" t="s">
        <v>139</v>
      </c>
      <c r="D211" s="23" t="s">
        <v>27</v>
      </c>
      <c r="E211" s="24">
        <v>1</v>
      </c>
      <c r="F211" s="25">
        <v>3</v>
      </c>
      <c r="G211" s="26"/>
      <c r="H211" s="2"/>
      <c r="I211" s="2"/>
      <c r="J211" s="15">
        <f>ROUND(ROUND(G211, 2)*$F211, 2)</f>
        <v>0</v>
      </c>
      <c r="K211" s="56"/>
      <c r="L211" s="56"/>
    </row>
    <row r="212" spans="1:12" ht="18" customHeight="1" outlineLevel="2" x14ac:dyDescent="0.3">
      <c r="A212" s="14" t="s">
        <v>376</v>
      </c>
      <c r="B212" s="22" t="s">
        <v>377</v>
      </c>
      <c r="C212" s="11" t="s">
        <v>378</v>
      </c>
      <c r="D212" s="23" t="s">
        <v>63</v>
      </c>
      <c r="E212" s="24">
        <v>1</v>
      </c>
      <c r="F212" s="25">
        <v>1</v>
      </c>
      <c r="G212" s="26"/>
      <c r="H212" s="2"/>
      <c r="I212" s="2"/>
      <c r="J212" s="15">
        <f>ROUND(ROUND(G212, 2)*$F212, 2)</f>
        <v>0</v>
      </c>
      <c r="K212" s="56"/>
      <c r="L212" s="56"/>
    </row>
    <row r="213" spans="1:12" ht="54" customHeight="1" outlineLevel="2" x14ac:dyDescent="0.3">
      <c r="A213" s="14" t="s">
        <v>379</v>
      </c>
      <c r="B213" s="22" t="s">
        <v>380</v>
      </c>
      <c r="C213" s="11"/>
      <c r="D213" s="23" t="s">
        <v>63</v>
      </c>
      <c r="E213" s="24">
        <v>1</v>
      </c>
      <c r="F213" s="25">
        <v>3</v>
      </c>
      <c r="G213" s="26"/>
      <c r="H213" s="2"/>
      <c r="I213" s="2"/>
      <c r="J213" s="15">
        <f>ROUND(ROUND(G213, 2)*$F213, 2)</f>
        <v>0</v>
      </c>
      <c r="K213" s="56"/>
      <c r="L213" s="56"/>
    </row>
    <row r="214" spans="1:12" ht="18" customHeight="1" outlineLevel="2" x14ac:dyDescent="0.3">
      <c r="A214" s="14" t="s">
        <v>381</v>
      </c>
      <c r="B214" s="16" t="s">
        <v>382</v>
      </c>
      <c r="C214" s="11"/>
      <c r="D214" s="11" t="s">
        <v>63</v>
      </c>
      <c r="E214" s="17">
        <v>1</v>
      </c>
      <c r="F214" s="17">
        <v>6</v>
      </c>
      <c r="G214" s="18">
        <f>IFERROR(ROUND(SUM(J215)/$F214, 2),0)</f>
        <v>0</v>
      </c>
      <c r="H214" s="19"/>
      <c r="I214" s="18">
        <f>G214+ROUND(H214, 2)</f>
        <v>0</v>
      </c>
      <c r="J214" s="55">
        <f>ROUND(G214*$F214, 2)</f>
        <v>0</v>
      </c>
      <c r="K214" s="55">
        <f>ROUND($F214*ROUND(H214, 2), 2)</f>
        <v>0</v>
      </c>
      <c r="L214" s="55">
        <f>J214+K214</f>
        <v>0</v>
      </c>
    </row>
    <row r="215" spans="1:12" ht="36" customHeight="1" outlineLevel="2" x14ac:dyDescent="0.3">
      <c r="A215" s="14" t="s">
        <v>383</v>
      </c>
      <c r="B215" s="22" t="s">
        <v>384</v>
      </c>
      <c r="C215" s="11"/>
      <c r="D215" s="23" t="s">
        <v>63</v>
      </c>
      <c r="E215" s="24">
        <v>1</v>
      </c>
      <c r="F215" s="25">
        <v>6</v>
      </c>
      <c r="G215" s="26"/>
      <c r="H215" s="2"/>
      <c r="I215" s="2"/>
      <c r="J215" s="15">
        <f>ROUND(ROUND(G215, 2)*$F215, 2)</f>
        <v>0</v>
      </c>
      <c r="K215" s="56"/>
      <c r="L215" s="56"/>
    </row>
    <row r="216" spans="1:12" ht="18" customHeight="1" outlineLevel="2" x14ac:dyDescent="0.3">
      <c r="A216" s="14" t="s">
        <v>385</v>
      </c>
      <c r="B216" s="16" t="s">
        <v>386</v>
      </c>
      <c r="C216" s="11"/>
      <c r="D216" s="11" t="s">
        <v>63</v>
      </c>
      <c r="E216" s="17">
        <v>1</v>
      </c>
      <c r="F216" s="17">
        <v>15</v>
      </c>
      <c r="G216" s="18">
        <f>IFERROR(ROUND(SUM(J217)/$F216, 2),0)</f>
        <v>0</v>
      </c>
      <c r="H216" s="19"/>
      <c r="I216" s="18">
        <f>G216+ROUND(H216, 2)</f>
        <v>0</v>
      </c>
      <c r="J216" s="55">
        <f>ROUND(G216*$F216, 2)</f>
        <v>0</v>
      </c>
      <c r="K216" s="55">
        <f>ROUND($F216*ROUND(H216, 2), 2)</f>
        <v>0</v>
      </c>
      <c r="L216" s="55">
        <f>J216+K216</f>
        <v>0</v>
      </c>
    </row>
    <row r="217" spans="1:12" ht="36" customHeight="1" outlineLevel="2" x14ac:dyDescent="0.3">
      <c r="A217" s="14" t="s">
        <v>387</v>
      </c>
      <c r="B217" s="22" t="s">
        <v>388</v>
      </c>
      <c r="C217" s="11" t="s">
        <v>389</v>
      </c>
      <c r="D217" s="23" t="s">
        <v>63</v>
      </c>
      <c r="E217" s="24">
        <v>1</v>
      </c>
      <c r="F217" s="25">
        <v>15</v>
      </c>
      <c r="G217" s="26"/>
      <c r="H217" s="2"/>
      <c r="I217" s="2"/>
      <c r="J217" s="15">
        <f>ROUND(ROUND(G217, 2)*$F217, 2)</f>
        <v>0</v>
      </c>
      <c r="K217" s="56"/>
      <c r="L217" s="56"/>
    </row>
    <row r="218" spans="1:12" ht="36" customHeight="1" outlineLevel="2" x14ac:dyDescent="0.3">
      <c r="A218" s="14" t="s">
        <v>390</v>
      </c>
      <c r="B218" s="16" t="s">
        <v>391</v>
      </c>
      <c r="C218" s="11"/>
      <c r="D218" s="11" t="s">
        <v>63</v>
      </c>
      <c r="E218" s="17">
        <v>1</v>
      </c>
      <c r="F218" s="17">
        <v>1</v>
      </c>
      <c r="G218" s="18">
        <f>IFERROR(ROUND(SUM(J219)/$F218, 2),0)</f>
        <v>0</v>
      </c>
      <c r="H218" s="19"/>
      <c r="I218" s="18">
        <f>G218+ROUND(H218, 2)</f>
        <v>0</v>
      </c>
      <c r="J218" s="55">
        <f>ROUND(G218*$F218, 2)</f>
        <v>0</v>
      </c>
      <c r="K218" s="55">
        <f>ROUND($F218*ROUND(H218, 2), 2)</f>
        <v>0</v>
      </c>
      <c r="L218" s="55">
        <f>J218+K218</f>
        <v>0</v>
      </c>
    </row>
    <row r="219" spans="1:12" ht="36" customHeight="1" outlineLevel="2" x14ac:dyDescent="0.3">
      <c r="A219" s="14" t="s">
        <v>392</v>
      </c>
      <c r="B219" s="22" t="s">
        <v>393</v>
      </c>
      <c r="C219" s="11" t="s">
        <v>394</v>
      </c>
      <c r="D219" s="23" t="s">
        <v>63</v>
      </c>
      <c r="E219" s="24">
        <v>1</v>
      </c>
      <c r="F219" s="25">
        <v>1</v>
      </c>
      <c r="G219" s="26"/>
      <c r="H219" s="2"/>
      <c r="I219" s="2"/>
      <c r="J219" s="15">
        <f>ROUND(ROUND(G219, 2)*$F219, 2)</f>
        <v>0</v>
      </c>
      <c r="K219" s="56"/>
      <c r="L219" s="56"/>
    </row>
    <row r="220" spans="1:12" ht="36" customHeight="1" outlineLevel="2" x14ac:dyDescent="0.3">
      <c r="A220" s="14" t="s">
        <v>395</v>
      </c>
      <c r="B220" s="16" t="s">
        <v>396</v>
      </c>
      <c r="C220" s="11"/>
      <c r="D220" s="11" t="s">
        <v>63</v>
      </c>
      <c r="E220" s="17">
        <v>1</v>
      </c>
      <c r="F220" s="17">
        <v>2</v>
      </c>
      <c r="G220" s="18">
        <f>IFERROR(ROUND(SUM(J221)/$F220, 2),0)</f>
        <v>0</v>
      </c>
      <c r="H220" s="19"/>
      <c r="I220" s="18">
        <f>G220+ROUND(H220, 2)</f>
        <v>0</v>
      </c>
      <c r="J220" s="55">
        <f>ROUND(G220*$F220, 2)</f>
        <v>0</v>
      </c>
      <c r="K220" s="55">
        <f>ROUND($F220*ROUND(H220, 2), 2)</f>
        <v>0</v>
      </c>
      <c r="L220" s="55">
        <f>J220+K220</f>
        <v>0</v>
      </c>
    </row>
    <row r="221" spans="1:12" ht="18" customHeight="1" outlineLevel="2" x14ac:dyDescent="0.3">
      <c r="A221" s="14" t="s">
        <v>397</v>
      </c>
      <c r="B221" s="22" t="s">
        <v>398</v>
      </c>
      <c r="C221" s="11" t="s">
        <v>399</v>
      </c>
      <c r="D221" s="23" t="s">
        <v>63</v>
      </c>
      <c r="E221" s="24">
        <v>1</v>
      </c>
      <c r="F221" s="25">
        <v>2</v>
      </c>
      <c r="G221" s="26"/>
      <c r="H221" s="2"/>
      <c r="I221" s="2"/>
      <c r="J221" s="15">
        <f>ROUND(ROUND(G221, 2)*$F221, 2)</f>
        <v>0</v>
      </c>
      <c r="K221" s="56"/>
      <c r="L221" s="56"/>
    </row>
    <row r="222" spans="1:12" ht="36" customHeight="1" outlineLevel="2" x14ac:dyDescent="0.3">
      <c r="A222" s="14" t="s">
        <v>400</v>
      </c>
      <c r="B222" s="16" t="s">
        <v>83</v>
      </c>
      <c r="C222" s="11"/>
      <c r="D222" s="11" t="s">
        <v>63</v>
      </c>
      <c r="E222" s="17">
        <v>1</v>
      </c>
      <c r="F222" s="17">
        <v>65</v>
      </c>
      <c r="G222" s="18">
        <f>IFERROR(ROUND(SUM(J223,J224,J225,J226)/$F222, 2),0)</f>
        <v>0</v>
      </c>
      <c r="H222" s="19"/>
      <c r="I222" s="18">
        <f>G222+ROUND(H222, 2)</f>
        <v>0</v>
      </c>
      <c r="J222" s="55">
        <f>ROUND(G222*$F222, 2)</f>
        <v>0</v>
      </c>
      <c r="K222" s="55">
        <f>ROUND($F222*ROUND(H222, 2), 2)</f>
        <v>0</v>
      </c>
      <c r="L222" s="55">
        <f>J222+K222</f>
        <v>0</v>
      </c>
    </row>
    <row r="223" spans="1:12" ht="18" customHeight="1" outlineLevel="2" x14ac:dyDescent="0.3">
      <c r="A223" s="14" t="s">
        <v>401</v>
      </c>
      <c r="B223" s="22" t="s">
        <v>402</v>
      </c>
      <c r="C223" s="11"/>
      <c r="D223" s="23" t="s">
        <v>63</v>
      </c>
      <c r="E223" s="24">
        <v>1</v>
      </c>
      <c r="F223" s="25">
        <v>37</v>
      </c>
      <c r="G223" s="26"/>
      <c r="H223" s="2"/>
      <c r="I223" s="2"/>
      <c r="J223" s="15">
        <f>ROUND(ROUND(G223, 2)*$F223, 2)</f>
        <v>0</v>
      </c>
      <c r="K223" s="56"/>
      <c r="L223" s="56"/>
    </row>
    <row r="224" spans="1:12" ht="18" customHeight="1" outlineLevel="2" x14ac:dyDescent="0.3">
      <c r="A224" s="14" t="s">
        <v>403</v>
      </c>
      <c r="B224" s="22" t="s">
        <v>404</v>
      </c>
      <c r="C224" s="11"/>
      <c r="D224" s="23" t="s">
        <v>63</v>
      </c>
      <c r="E224" s="24">
        <v>1</v>
      </c>
      <c r="F224" s="25">
        <v>27</v>
      </c>
      <c r="G224" s="26"/>
      <c r="H224" s="2"/>
      <c r="I224" s="2"/>
      <c r="J224" s="15">
        <f>ROUND(ROUND(G224, 2)*$F224, 2)</f>
        <v>0</v>
      </c>
      <c r="K224" s="56"/>
      <c r="L224" s="56"/>
    </row>
    <row r="225" spans="1:12" ht="36" customHeight="1" outlineLevel="2" x14ac:dyDescent="0.3">
      <c r="A225" s="14" t="s">
        <v>405</v>
      </c>
      <c r="B225" s="22" t="s">
        <v>406</v>
      </c>
      <c r="C225" s="11" t="s">
        <v>407</v>
      </c>
      <c r="D225" s="23" t="s">
        <v>63</v>
      </c>
      <c r="E225" s="24">
        <v>1</v>
      </c>
      <c r="F225" s="25">
        <v>1</v>
      </c>
      <c r="G225" s="26"/>
      <c r="H225" s="2"/>
      <c r="I225" s="2"/>
      <c r="J225" s="15">
        <f>ROUND(ROUND(G225, 2)*$F225, 2)</f>
        <v>0</v>
      </c>
      <c r="K225" s="56"/>
      <c r="L225" s="56"/>
    </row>
    <row r="226" spans="1:12" ht="54" customHeight="1" outlineLevel="2" x14ac:dyDescent="0.3">
      <c r="A226" s="14" t="s">
        <v>408</v>
      </c>
      <c r="B226" s="22" t="s">
        <v>273</v>
      </c>
      <c r="C226" s="11" t="s">
        <v>1058</v>
      </c>
      <c r="D226" s="23" t="s">
        <v>63</v>
      </c>
      <c r="E226" s="24">
        <v>1</v>
      </c>
      <c r="F226" s="25">
        <v>30</v>
      </c>
      <c r="G226" s="26"/>
      <c r="H226" s="2"/>
      <c r="I226" s="2"/>
      <c r="J226" s="15">
        <f>ROUND(ROUND(G226, 2)*$F226, 2)</f>
        <v>0</v>
      </c>
      <c r="K226" s="56"/>
      <c r="L226" s="56"/>
    </row>
    <row r="227" spans="1:12" ht="18" customHeight="1" outlineLevel="2" x14ac:dyDescent="0.3">
      <c r="A227" s="14" t="s">
        <v>409</v>
      </c>
      <c r="B227" s="16" t="s">
        <v>410</v>
      </c>
      <c r="C227" s="11"/>
      <c r="D227" s="11" t="s">
        <v>63</v>
      </c>
      <c r="E227" s="17">
        <v>1</v>
      </c>
      <c r="F227" s="17">
        <v>4</v>
      </c>
      <c r="G227" s="18">
        <f>IFERROR(ROUND(SUM(J228,J229)/$F227, 2),0)</f>
        <v>0</v>
      </c>
      <c r="H227" s="19"/>
      <c r="I227" s="18">
        <f>G227+ROUND(H227, 2)</f>
        <v>0</v>
      </c>
      <c r="J227" s="55">
        <f>ROUND(G227*$F227, 2)</f>
        <v>0</v>
      </c>
      <c r="K227" s="55">
        <f>ROUND($F227*ROUND(H227, 2), 2)</f>
        <v>0</v>
      </c>
      <c r="L227" s="55">
        <f>J227+K227</f>
        <v>0</v>
      </c>
    </row>
    <row r="228" spans="1:12" ht="18" customHeight="1" outlineLevel="2" x14ac:dyDescent="0.3">
      <c r="A228" s="14" t="s">
        <v>411</v>
      </c>
      <c r="B228" s="22" t="s">
        <v>412</v>
      </c>
      <c r="C228" s="11"/>
      <c r="D228" s="23" t="s">
        <v>63</v>
      </c>
      <c r="E228" s="24">
        <v>1</v>
      </c>
      <c r="F228" s="25">
        <v>1</v>
      </c>
      <c r="G228" s="26"/>
      <c r="H228" s="2"/>
      <c r="I228" s="2"/>
      <c r="J228" s="15">
        <f>ROUND(ROUND(G228, 2)*$F228, 2)</f>
        <v>0</v>
      </c>
      <c r="K228" s="56"/>
      <c r="L228" s="56"/>
    </row>
    <row r="229" spans="1:12" ht="18" customHeight="1" outlineLevel="2" x14ac:dyDescent="0.3">
      <c r="A229" s="14" t="s">
        <v>413</v>
      </c>
      <c r="B229" s="22" t="s">
        <v>414</v>
      </c>
      <c r="C229" s="11" t="s">
        <v>415</v>
      </c>
      <c r="D229" s="23" t="s">
        <v>63</v>
      </c>
      <c r="E229" s="24">
        <v>1</v>
      </c>
      <c r="F229" s="25">
        <v>3</v>
      </c>
      <c r="G229" s="26"/>
      <c r="H229" s="2"/>
      <c r="I229" s="2"/>
      <c r="J229" s="15">
        <f>ROUND(ROUND(G229, 2)*$F229, 2)</f>
        <v>0</v>
      </c>
      <c r="K229" s="56"/>
      <c r="L229" s="56"/>
    </row>
    <row r="230" spans="1:12" ht="18" customHeight="1" outlineLevel="2" x14ac:dyDescent="0.3">
      <c r="A230" s="14" t="s">
        <v>416</v>
      </c>
      <c r="B230" s="16" t="s">
        <v>211</v>
      </c>
      <c r="C230" s="11"/>
      <c r="D230" s="11" t="s">
        <v>63</v>
      </c>
      <c r="E230" s="17">
        <v>1</v>
      </c>
      <c r="F230" s="17">
        <v>4</v>
      </c>
      <c r="G230" s="18">
        <f>IFERROR(ROUND(SUM(J231,J232)/$F230, 2),0)</f>
        <v>0</v>
      </c>
      <c r="H230" s="19"/>
      <c r="I230" s="18">
        <f>G230+ROUND(H230, 2)</f>
        <v>0</v>
      </c>
      <c r="J230" s="55">
        <f>ROUND(G230*$F230, 2)</f>
        <v>0</v>
      </c>
      <c r="K230" s="55">
        <f>ROUND($F230*ROUND(H230, 2), 2)</f>
        <v>0</v>
      </c>
      <c r="L230" s="55">
        <f>J230+K230</f>
        <v>0</v>
      </c>
    </row>
    <row r="231" spans="1:12" ht="36" customHeight="1" outlineLevel="2" x14ac:dyDescent="0.3">
      <c r="A231" s="14" t="s">
        <v>417</v>
      </c>
      <c r="B231" s="22" t="s">
        <v>213</v>
      </c>
      <c r="C231" s="11" t="s">
        <v>231</v>
      </c>
      <c r="D231" s="23" t="s">
        <v>63</v>
      </c>
      <c r="E231" s="24">
        <v>1</v>
      </c>
      <c r="F231" s="25">
        <v>1</v>
      </c>
      <c r="G231" s="26"/>
      <c r="H231" s="2"/>
      <c r="I231" s="2"/>
      <c r="J231" s="15">
        <f>ROUND(ROUND(G231, 2)*$F231, 2)</f>
        <v>0</v>
      </c>
      <c r="K231" s="56"/>
      <c r="L231" s="56"/>
    </row>
    <row r="232" spans="1:12" ht="36" customHeight="1" outlineLevel="2" x14ac:dyDescent="0.3">
      <c r="A232" s="14" t="s">
        <v>418</v>
      </c>
      <c r="B232" s="22" t="s">
        <v>419</v>
      </c>
      <c r="C232" s="11"/>
      <c r="D232" s="23" t="s">
        <v>63</v>
      </c>
      <c r="E232" s="24">
        <v>1</v>
      </c>
      <c r="F232" s="25">
        <v>3</v>
      </c>
      <c r="G232" s="26"/>
      <c r="H232" s="2"/>
      <c r="I232" s="2"/>
      <c r="J232" s="15">
        <f>ROUND(ROUND(G232, 2)*$F232, 2)</f>
        <v>0</v>
      </c>
      <c r="K232" s="56"/>
      <c r="L232" s="56"/>
    </row>
    <row r="233" spans="1:12" ht="18" customHeight="1" outlineLevel="2" x14ac:dyDescent="0.3">
      <c r="A233" s="14" t="s">
        <v>420</v>
      </c>
      <c r="B233" s="16" t="s">
        <v>421</v>
      </c>
      <c r="C233" s="11"/>
      <c r="D233" s="11" t="s">
        <v>63</v>
      </c>
      <c r="E233" s="17">
        <v>1</v>
      </c>
      <c r="F233" s="17">
        <v>44</v>
      </c>
      <c r="G233" s="18">
        <f>IFERROR(ROUND(SUM(J234,J235,J236,J237)/$F233, 2),0)</f>
        <v>0</v>
      </c>
      <c r="H233" s="19"/>
      <c r="I233" s="18">
        <f>G233+ROUND(H233, 2)</f>
        <v>0</v>
      </c>
      <c r="J233" s="55">
        <f>ROUND(G233*$F233, 2)</f>
        <v>0</v>
      </c>
      <c r="K233" s="55">
        <f>ROUND($F233*ROUND(H233, 2), 2)</f>
        <v>0</v>
      </c>
      <c r="L233" s="55">
        <f>J233+K233</f>
        <v>0</v>
      </c>
    </row>
    <row r="234" spans="1:12" ht="36" customHeight="1" outlineLevel="2" x14ac:dyDescent="0.3">
      <c r="A234" s="14" t="s">
        <v>422</v>
      </c>
      <c r="B234" s="22" t="s">
        <v>423</v>
      </c>
      <c r="C234" s="11"/>
      <c r="D234" s="23" t="s">
        <v>63</v>
      </c>
      <c r="E234" s="24">
        <v>1</v>
      </c>
      <c r="F234" s="25">
        <v>37</v>
      </c>
      <c r="G234" s="26"/>
      <c r="H234" s="2"/>
      <c r="I234" s="2"/>
      <c r="J234" s="15">
        <f>ROUND(ROUND(G234, 2)*$F234, 2)</f>
        <v>0</v>
      </c>
      <c r="K234" s="56"/>
      <c r="L234" s="56"/>
    </row>
    <row r="235" spans="1:12" ht="36" customHeight="1" outlineLevel="2" x14ac:dyDescent="0.3">
      <c r="A235" s="14" t="s">
        <v>424</v>
      </c>
      <c r="B235" s="22" t="s">
        <v>425</v>
      </c>
      <c r="C235" s="11" t="s">
        <v>426</v>
      </c>
      <c r="D235" s="23" t="s">
        <v>63</v>
      </c>
      <c r="E235" s="24">
        <v>1</v>
      </c>
      <c r="F235" s="25">
        <v>1</v>
      </c>
      <c r="G235" s="26"/>
      <c r="H235" s="2"/>
      <c r="I235" s="2"/>
      <c r="J235" s="15">
        <f>ROUND(ROUND(G235, 2)*$F235, 2)</f>
        <v>0</v>
      </c>
      <c r="K235" s="56"/>
      <c r="L235" s="56"/>
    </row>
    <row r="236" spans="1:12" ht="36" customHeight="1" outlineLevel="2" x14ac:dyDescent="0.3">
      <c r="A236" s="14" t="s">
        <v>427</v>
      </c>
      <c r="B236" s="22" t="s">
        <v>428</v>
      </c>
      <c r="C236" s="11"/>
      <c r="D236" s="23" t="s">
        <v>63</v>
      </c>
      <c r="E236" s="24">
        <v>1</v>
      </c>
      <c r="F236" s="25">
        <v>3</v>
      </c>
      <c r="G236" s="26"/>
      <c r="H236" s="2"/>
      <c r="I236" s="2"/>
      <c r="J236" s="15">
        <f>ROUND(ROUND(G236, 2)*$F236, 2)</f>
        <v>0</v>
      </c>
      <c r="K236" s="56"/>
      <c r="L236" s="56"/>
    </row>
    <row r="237" spans="1:12" ht="36" customHeight="1" outlineLevel="2" x14ac:dyDescent="0.3">
      <c r="A237" s="14" t="s">
        <v>429</v>
      </c>
      <c r="B237" s="22" t="s">
        <v>430</v>
      </c>
      <c r="C237" s="11"/>
      <c r="D237" s="23" t="s">
        <v>63</v>
      </c>
      <c r="E237" s="24">
        <v>1</v>
      </c>
      <c r="F237" s="25">
        <v>3</v>
      </c>
      <c r="G237" s="26"/>
      <c r="H237" s="2"/>
      <c r="I237" s="2"/>
      <c r="J237" s="15">
        <f>ROUND(ROUND(G237, 2)*$F237, 2)</f>
        <v>0</v>
      </c>
      <c r="K237" s="56"/>
      <c r="L237" s="56"/>
    </row>
    <row r="238" spans="1:12" ht="18" customHeight="1" outlineLevel="2" x14ac:dyDescent="0.3">
      <c r="A238" s="14" t="s">
        <v>431</v>
      </c>
      <c r="B238" s="16" t="s">
        <v>189</v>
      </c>
      <c r="C238" s="11"/>
      <c r="D238" s="11" t="s">
        <v>63</v>
      </c>
      <c r="E238" s="17">
        <v>1</v>
      </c>
      <c r="F238" s="17">
        <v>4</v>
      </c>
      <c r="G238" s="18">
        <f>IFERROR(ROUND(SUM(J239,J240)/$F238, 2),0)</f>
        <v>0</v>
      </c>
      <c r="H238" s="19"/>
      <c r="I238" s="18">
        <f>G238+ROUND(H238, 2)</f>
        <v>0</v>
      </c>
      <c r="J238" s="55">
        <f>ROUND(G238*$F238, 2)</f>
        <v>0</v>
      </c>
      <c r="K238" s="55">
        <f>ROUND($F238*ROUND(H238, 2), 2)</f>
        <v>0</v>
      </c>
      <c r="L238" s="55">
        <f>J238+K238</f>
        <v>0</v>
      </c>
    </row>
    <row r="239" spans="1:12" ht="18" customHeight="1" outlineLevel="2" x14ac:dyDescent="0.3">
      <c r="A239" s="14" t="s">
        <v>432</v>
      </c>
      <c r="B239" s="22" t="s">
        <v>433</v>
      </c>
      <c r="C239" s="11"/>
      <c r="D239" s="23" t="s">
        <v>63</v>
      </c>
      <c r="E239" s="24">
        <v>1</v>
      </c>
      <c r="F239" s="25">
        <v>6</v>
      </c>
      <c r="G239" s="26"/>
      <c r="H239" s="2"/>
      <c r="I239" s="2"/>
      <c r="J239" s="15">
        <f>ROUND(ROUND(G239, 2)*$F239, 2)</f>
        <v>0</v>
      </c>
      <c r="K239" s="56"/>
      <c r="L239" s="56"/>
    </row>
    <row r="240" spans="1:12" ht="36" customHeight="1" outlineLevel="2" x14ac:dyDescent="0.3">
      <c r="A240" s="14" t="s">
        <v>434</v>
      </c>
      <c r="B240" s="22" t="s">
        <v>435</v>
      </c>
      <c r="C240" s="11" t="s">
        <v>436</v>
      </c>
      <c r="D240" s="23" t="s">
        <v>63</v>
      </c>
      <c r="E240" s="24">
        <v>1</v>
      </c>
      <c r="F240" s="25">
        <v>4</v>
      </c>
      <c r="G240" s="26"/>
      <c r="H240" s="2"/>
      <c r="I240" s="2"/>
      <c r="J240" s="15">
        <f>ROUND(ROUND(G240, 2)*$F240, 2)</f>
        <v>0</v>
      </c>
      <c r="K240" s="56"/>
      <c r="L240" s="56"/>
    </row>
    <row r="241" spans="1:12" ht="18" customHeight="1" outlineLevel="2" x14ac:dyDescent="0.3">
      <c r="A241" s="14" t="s">
        <v>437</v>
      </c>
      <c r="B241" s="16" t="s">
        <v>438</v>
      </c>
      <c r="C241" s="11"/>
      <c r="D241" s="11" t="s">
        <v>63</v>
      </c>
      <c r="E241" s="17">
        <v>1</v>
      </c>
      <c r="F241" s="17">
        <v>3</v>
      </c>
      <c r="G241" s="18">
        <f>IFERROR(ROUND(SUM(J242)/$F241, 2),0)</f>
        <v>0</v>
      </c>
      <c r="H241" s="19"/>
      <c r="I241" s="18">
        <f>G241+ROUND(H241, 2)</f>
        <v>0</v>
      </c>
      <c r="J241" s="55">
        <f>ROUND(G241*$F241, 2)</f>
        <v>0</v>
      </c>
      <c r="K241" s="55">
        <f>ROUND($F241*ROUND(H241, 2), 2)</f>
        <v>0</v>
      </c>
      <c r="L241" s="55">
        <f>J241+K241</f>
        <v>0</v>
      </c>
    </row>
    <row r="242" spans="1:12" ht="18" customHeight="1" outlineLevel="2" x14ac:dyDescent="0.3">
      <c r="A242" s="14" t="s">
        <v>439</v>
      </c>
      <c r="B242" s="22" t="s">
        <v>440</v>
      </c>
      <c r="C242" s="11" t="s">
        <v>441</v>
      </c>
      <c r="D242" s="23" t="s">
        <v>63</v>
      </c>
      <c r="E242" s="24">
        <v>1</v>
      </c>
      <c r="F242" s="25">
        <v>3</v>
      </c>
      <c r="G242" s="26"/>
      <c r="H242" s="2"/>
      <c r="I242" s="2"/>
      <c r="J242" s="15">
        <f>ROUND(ROUND(G242, 2)*$F242, 2)</f>
        <v>0</v>
      </c>
      <c r="K242" s="56"/>
      <c r="L242" s="56"/>
    </row>
    <row r="243" spans="1:12" ht="36" customHeight="1" outlineLevel="2" x14ac:dyDescent="0.3">
      <c r="A243" s="14" t="s">
        <v>442</v>
      </c>
      <c r="B243" s="16" t="s">
        <v>443</v>
      </c>
      <c r="C243" s="11"/>
      <c r="D243" s="11" t="s">
        <v>63</v>
      </c>
      <c r="E243" s="17">
        <v>1</v>
      </c>
      <c r="F243" s="17">
        <v>4</v>
      </c>
      <c r="G243" s="18">
        <f>IFERROR(ROUND(SUM(J244,J245)/$F243, 2),0)</f>
        <v>0</v>
      </c>
      <c r="H243" s="19"/>
      <c r="I243" s="18">
        <f>G243+ROUND(H243, 2)</f>
        <v>0</v>
      </c>
      <c r="J243" s="55">
        <f>ROUND(G243*$F243, 2)</f>
        <v>0</v>
      </c>
      <c r="K243" s="55">
        <f>ROUND($F243*ROUND(H243, 2), 2)</f>
        <v>0</v>
      </c>
      <c r="L243" s="55">
        <f>J243+K243</f>
        <v>0</v>
      </c>
    </row>
    <row r="244" spans="1:12" ht="36" customHeight="1" outlineLevel="2" x14ac:dyDescent="0.3">
      <c r="A244" s="14" t="s">
        <v>444</v>
      </c>
      <c r="B244" s="22" t="s">
        <v>445</v>
      </c>
      <c r="C244" s="11"/>
      <c r="D244" s="23" t="s">
        <v>63</v>
      </c>
      <c r="E244" s="24">
        <v>1</v>
      </c>
      <c r="F244" s="25">
        <v>2</v>
      </c>
      <c r="G244" s="26"/>
      <c r="H244" s="2"/>
      <c r="I244" s="2"/>
      <c r="J244" s="15">
        <f>ROUND(ROUND(G244, 2)*$F244, 2)</f>
        <v>0</v>
      </c>
      <c r="K244" s="56"/>
      <c r="L244" s="56"/>
    </row>
    <row r="245" spans="1:12" ht="36" customHeight="1" outlineLevel="2" x14ac:dyDescent="0.3">
      <c r="A245" s="14" t="s">
        <v>446</v>
      </c>
      <c r="B245" s="22" t="s">
        <v>447</v>
      </c>
      <c r="C245" s="11"/>
      <c r="D245" s="23" t="s">
        <v>63</v>
      </c>
      <c r="E245" s="24">
        <v>1</v>
      </c>
      <c r="F245" s="25">
        <v>2</v>
      </c>
      <c r="G245" s="26"/>
      <c r="H245" s="2"/>
      <c r="I245" s="2"/>
      <c r="J245" s="15">
        <f>ROUND(ROUND(G245, 2)*$F245, 2)</f>
        <v>0</v>
      </c>
      <c r="K245" s="56"/>
      <c r="L245" s="56"/>
    </row>
    <row r="246" spans="1:12" ht="18" customHeight="1" outlineLevel="2" x14ac:dyDescent="0.3">
      <c r="A246" s="14" t="s">
        <v>448</v>
      </c>
      <c r="B246" s="16" t="s">
        <v>449</v>
      </c>
      <c r="C246" s="11"/>
      <c r="D246" s="11" t="s">
        <v>63</v>
      </c>
      <c r="E246" s="17">
        <v>1</v>
      </c>
      <c r="F246" s="17">
        <v>12</v>
      </c>
      <c r="G246" s="18">
        <f>IFERROR(ROUND(SUM(J247)/$F246, 2),0)</f>
        <v>0</v>
      </c>
      <c r="H246" s="19"/>
      <c r="I246" s="18">
        <f>G246+ROUND(H246, 2)</f>
        <v>0</v>
      </c>
      <c r="J246" s="55">
        <f>ROUND(G246*$F246, 2)</f>
        <v>0</v>
      </c>
      <c r="K246" s="55">
        <f>ROUND($F246*ROUND(H246, 2), 2)</f>
        <v>0</v>
      </c>
      <c r="L246" s="55">
        <f>J246+K246</f>
        <v>0</v>
      </c>
    </row>
    <row r="247" spans="1:12" ht="36" customHeight="1" outlineLevel="2" x14ac:dyDescent="0.3">
      <c r="A247" s="14" t="s">
        <v>450</v>
      </c>
      <c r="B247" s="22" t="s">
        <v>451</v>
      </c>
      <c r="C247" s="11"/>
      <c r="D247" s="23" t="s">
        <v>63</v>
      </c>
      <c r="E247" s="24">
        <v>1</v>
      </c>
      <c r="F247" s="25">
        <v>12</v>
      </c>
      <c r="G247" s="26"/>
      <c r="H247" s="2"/>
      <c r="I247" s="2"/>
      <c r="J247" s="15">
        <f>ROUND(ROUND(G247, 2)*$F247, 2)</f>
        <v>0</v>
      </c>
      <c r="K247" s="56"/>
      <c r="L247" s="56"/>
    </row>
    <row r="248" spans="1:12" ht="18" customHeight="1" outlineLevel="2" x14ac:dyDescent="0.3">
      <c r="A248" s="14" t="s">
        <v>452</v>
      </c>
      <c r="B248" s="16" t="s">
        <v>453</v>
      </c>
      <c r="C248" s="11"/>
      <c r="D248" s="11" t="s">
        <v>63</v>
      </c>
      <c r="E248" s="17">
        <v>1</v>
      </c>
      <c r="F248" s="17">
        <v>2</v>
      </c>
      <c r="G248" s="18">
        <f>IFERROR(ROUND(SUM(J249)/$F248, 2),0)</f>
        <v>0</v>
      </c>
      <c r="H248" s="19"/>
      <c r="I248" s="18">
        <f>G248+ROUND(H248, 2)</f>
        <v>0</v>
      </c>
      <c r="J248" s="55">
        <f>ROUND(G248*$F248, 2)</f>
        <v>0</v>
      </c>
      <c r="K248" s="55">
        <f>ROUND($F248*ROUND(H248, 2), 2)</f>
        <v>0</v>
      </c>
      <c r="L248" s="55">
        <f>J248+K248</f>
        <v>0</v>
      </c>
    </row>
    <row r="249" spans="1:12" ht="90" customHeight="1" outlineLevel="2" x14ac:dyDescent="0.3">
      <c r="A249" s="14" t="s">
        <v>454</v>
      </c>
      <c r="B249" s="22" t="s">
        <v>455</v>
      </c>
      <c r="C249" s="11" t="s">
        <v>456</v>
      </c>
      <c r="D249" s="23" t="s">
        <v>63</v>
      </c>
      <c r="E249" s="24">
        <v>1</v>
      </c>
      <c r="F249" s="25">
        <v>2</v>
      </c>
      <c r="G249" s="26"/>
      <c r="H249" s="2"/>
      <c r="I249" s="2"/>
      <c r="J249" s="15">
        <f>ROUND(ROUND(G249, 2)*$F249, 2)</f>
        <v>0</v>
      </c>
      <c r="K249" s="56"/>
      <c r="L249" s="56"/>
    </row>
    <row r="250" spans="1:12" ht="18" customHeight="1" outlineLevel="2" x14ac:dyDescent="0.3">
      <c r="A250" s="14" t="s">
        <v>457</v>
      </c>
      <c r="B250" s="16" t="s">
        <v>458</v>
      </c>
      <c r="C250" s="11"/>
      <c r="D250" s="11" t="s">
        <v>63</v>
      </c>
      <c r="E250" s="17">
        <v>1</v>
      </c>
      <c r="F250" s="17">
        <v>3</v>
      </c>
      <c r="G250" s="18">
        <f>IFERROR(ROUND(SUM(J251)/$F250, 2),0)</f>
        <v>0</v>
      </c>
      <c r="H250" s="19"/>
      <c r="I250" s="18">
        <f>G250+ROUND(H250, 2)</f>
        <v>0</v>
      </c>
      <c r="J250" s="55">
        <f>ROUND(G250*$F250, 2)</f>
        <v>0</v>
      </c>
      <c r="K250" s="55">
        <f>ROUND($F250*ROUND(H250, 2), 2)</f>
        <v>0</v>
      </c>
      <c r="L250" s="55">
        <f>J250+K250</f>
        <v>0</v>
      </c>
    </row>
    <row r="251" spans="1:12" ht="36" customHeight="1" outlineLevel="2" x14ac:dyDescent="0.3">
      <c r="A251" s="14" t="s">
        <v>459</v>
      </c>
      <c r="B251" s="22" t="s">
        <v>460</v>
      </c>
      <c r="C251" s="11"/>
      <c r="D251" s="23" t="s">
        <v>63</v>
      </c>
      <c r="E251" s="24">
        <v>1</v>
      </c>
      <c r="F251" s="24">
        <v>3</v>
      </c>
      <c r="G251" s="26"/>
      <c r="H251" s="2"/>
      <c r="I251" s="2"/>
      <c r="J251" s="15">
        <f>ROUND(ROUND(G251, 2)*$F251, 2)</f>
        <v>0</v>
      </c>
      <c r="K251" s="56"/>
      <c r="L251" s="56"/>
    </row>
    <row r="252" spans="1:12" ht="54" customHeight="1" outlineLevel="2" x14ac:dyDescent="0.3">
      <c r="A252" s="14" t="s">
        <v>461</v>
      </c>
      <c r="B252" s="16" t="s">
        <v>462</v>
      </c>
      <c r="C252" s="11"/>
      <c r="D252" s="11" t="s">
        <v>63</v>
      </c>
      <c r="E252" s="17">
        <v>1</v>
      </c>
      <c r="F252" s="17">
        <v>1</v>
      </c>
      <c r="G252" s="18">
        <f>IFERROR(ROUND(SUM(J253)/$F252, 2),0)</f>
        <v>0</v>
      </c>
      <c r="H252" s="19"/>
      <c r="I252" s="18">
        <f>G252+ROUND(H252, 2)</f>
        <v>0</v>
      </c>
      <c r="J252" s="55">
        <f>ROUND(G252*$F252, 2)</f>
        <v>0</v>
      </c>
      <c r="K252" s="55">
        <f>ROUND($F252*ROUND(H252, 2), 2)</f>
        <v>0</v>
      </c>
      <c r="L252" s="55">
        <f>J252+K252</f>
        <v>0</v>
      </c>
    </row>
    <row r="253" spans="1:12" ht="54" customHeight="1" outlineLevel="2" x14ac:dyDescent="0.3">
      <c r="A253" s="14" t="s">
        <v>463</v>
      </c>
      <c r="B253" s="22" t="s">
        <v>464</v>
      </c>
      <c r="C253" s="11"/>
      <c r="D253" s="23" t="s">
        <v>63</v>
      </c>
      <c r="E253" s="24">
        <v>1</v>
      </c>
      <c r="F253" s="25">
        <v>1</v>
      </c>
      <c r="G253" s="26"/>
      <c r="H253" s="2"/>
      <c r="I253" s="2"/>
      <c r="J253" s="15">
        <f>ROUND(ROUND(G253, 2)*$F253, 2)</f>
        <v>0</v>
      </c>
      <c r="K253" s="56"/>
      <c r="L253" s="56"/>
    </row>
    <row r="254" spans="1:12" ht="16.899999999999999" customHeight="1" outlineLevel="1" x14ac:dyDescent="0.3">
      <c r="A254" s="14" t="s">
        <v>465</v>
      </c>
      <c r="B254" s="50" t="s">
        <v>106</v>
      </c>
      <c r="C254" s="50"/>
      <c r="D254" s="50"/>
      <c r="E254" s="50"/>
      <c r="F254" s="50"/>
      <c r="G254" s="2"/>
      <c r="H254" s="2"/>
      <c r="I254" s="2"/>
      <c r="J254" s="15">
        <f>SUM(J255,J256)</f>
        <v>0</v>
      </c>
      <c r="K254" s="15">
        <f>SUM(K255,K256)</f>
        <v>0</v>
      </c>
      <c r="L254" s="15">
        <f>SUM(L255,L256)</f>
        <v>0</v>
      </c>
    </row>
    <row r="255" spans="1:12" ht="18" customHeight="1" outlineLevel="2" x14ac:dyDescent="0.3">
      <c r="A255" s="14" t="s">
        <v>466</v>
      </c>
      <c r="B255" s="16" t="s">
        <v>467</v>
      </c>
      <c r="C255" s="11"/>
      <c r="D255" s="11" t="s">
        <v>109</v>
      </c>
      <c r="E255" s="17">
        <v>1</v>
      </c>
      <c r="F255" s="17">
        <v>1</v>
      </c>
      <c r="G255" s="18">
        <v>0</v>
      </c>
      <c r="H255" s="19"/>
      <c r="I255" s="18">
        <f>G255+ROUND(H255, 2)</f>
        <v>0</v>
      </c>
      <c r="J255" s="55">
        <v>0</v>
      </c>
      <c r="K255" s="55">
        <f>ROUND($F255*ROUND(H255, 2), 2)</f>
        <v>0</v>
      </c>
      <c r="L255" s="55">
        <f>J255+K255</f>
        <v>0</v>
      </c>
    </row>
    <row r="256" spans="1:12" ht="18" customHeight="1" outlineLevel="2" x14ac:dyDescent="0.3">
      <c r="A256" s="14" t="s">
        <v>468</v>
      </c>
      <c r="B256" s="16" t="s">
        <v>469</v>
      </c>
      <c r="C256" s="11"/>
      <c r="D256" s="11" t="s">
        <v>109</v>
      </c>
      <c r="E256" s="17">
        <v>1</v>
      </c>
      <c r="F256" s="17">
        <v>1</v>
      </c>
      <c r="G256" s="18">
        <v>0</v>
      </c>
      <c r="H256" s="19"/>
      <c r="I256" s="18">
        <f>G256+ROUND(H256, 2)</f>
        <v>0</v>
      </c>
      <c r="J256" s="55">
        <v>0</v>
      </c>
      <c r="K256" s="55">
        <f>ROUND($F256*ROUND(H256, 2), 2)</f>
        <v>0</v>
      </c>
      <c r="L256" s="55">
        <f>J256+K256</f>
        <v>0</v>
      </c>
    </row>
    <row r="257" spans="1:12" ht="16.899999999999999" customHeight="1" outlineLevel="1" x14ac:dyDescent="0.3">
      <c r="A257" s="14" t="s">
        <v>470</v>
      </c>
      <c r="B257" s="50" t="s">
        <v>111</v>
      </c>
      <c r="C257" s="50"/>
      <c r="D257" s="50"/>
      <c r="E257" s="50"/>
      <c r="F257" s="50"/>
      <c r="G257" s="2"/>
      <c r="H257" s="2"/>
      <c r="I257" s="2"/>
      <c r="J257" s="15">
        <f>SUM(J258,J260)</f>
        <v>0</v>
      </c>
      <c r="K257" s="15">
        <f>SUM(K258,K260)</f>
        <v>0</v>
      </c>
      <c r="L257" s="15">
        <f>SUM(L258,L260)</f>
        <v>0</v>
      </c>
    </row>
    <row r="258" spans="1:12" ht="18" customHeight="1" outlineLevel="1" x14ac:dyDescent="0.3">
      <c r="A258" s="14" t="s">
        <v>471</v>
      </c>
      <c r="B258" s="16" t="s">
        <v>113</v>
      </c>
      <c r="C258" s="11"/>
      <c r="D258" s="11" t="s">
        <v>63</v>
      </c>
      <c r="E258" s="17">
        <v>1</v>
      </c>
      <c r="F258" s="17">
        <v>40</v>
      </c>
      <c r="G258" s="18">
        <f>IFERROR(ROUND(SUM(J259)/$F258, 2),0)</f>
        <v>0</v>
      </c>
      <c r="H258" s="19"/>
      <c r="I258" s="18">
        <f>G258+ROUND(H258, 2)</f>
        <v>0</v>
      </c>
      <c r="J258" s="55">
        <f>ROUND(G258*$F258, 2)</f>
        <v>0</v>
      </c>
      <c r="K258" s="55">
        <f>ROUND($F258*ROUND(H258, 2), 2)</f>
        <v>0</v>
      </c>
      <c r="L258" s="55">
        <f>J258+K258</f>
        <v>0</v>
      </c>
    </row>
    <row r="259" spans="1:12" ht="36" customHeight="1" outlineLevel="1" x14ac:dyDescent="0.3">
      <c r="A259" s="14" t="s">
        <v>472</v>
      </c>
      <c r="B259" s="22" t="s">
        <v>1098</v>
      </c>
      <c r="C259" s="11"/>
      <c r="D259" s="23" t="s">
        <v>115</v>
      </c>
      <c r="E259" s="29">
        <v>0.1</v>
      </c>
      <c r="F259" s="24">
        <v>4</v>
      </c>
      <c r="G259" s="26">
        <f>G57</f>
        <v>0</v>
      </c>
      <c r="H259" s="2"/>
      <c r="I259" s="2"/>
      <c r="J259" s="15">
        <f>ROUND(ROUND(G259, 2)*$F259, 2)</f>
        <v>0</v>
      </c>
      <c r="K259" s="56"/>
      <c r="L259" s="56"/>
    </row>
    <row r="260" spans="1:12" ht="36" customHeight="1" outlineLevel="1" x14ac:dyDescent="0.3">
      <c r="A260" s="14" t="s">
        <v>473</v>
      </c>
      <c r="B260" s="31" t="s">
        <v>474</v>
      </c>
      <c r="C260" s="11" t="s">
        <v>475</v>
      </c>
      <c r="D260" s="11" t="s">
        <v>27</v>
      </c>
      <c r="E260" s="17">
        <v>1</v>
      </c>
      <c r="F260" s="17">
        <v>30</v>
      </c>
      <c r="G260" s="18">
        <v>0</v>
      </c>
      <c r="H260" s="19"/>
      <c r="I260" s="18">
        <f>G260+ROUND(H260, 2)</f>
        <v>0</v>
      </c>
      <c r="J260" s="55">
        <v>0</v>
      </c>
      <c r="K260" s="55">
        <f>ROUND($F260*ROUND(H260, 2), 2)</f>
        <v>0</v>
      </c>
      <c r="L260" s="55">
        <f>J260+K260</f>
        <v>0</v>
      </c>
    </row>
    <row r="261" spans="1:12" ht="16.899999999999999" customHeight="1" x14ac:dyDescent="0.3">
      <c r="A261" s="14" t="s">
        <v>476</v>
      </c>
      <c r="B261" s="50" t="s">
        <v>477</v>
      </c>
      <c r="C261" s="50"/>
      <c r="D261" s="50"/>
      <c r="E261" s="50"/>
      <c r="F261" s="50"/>
      <c r="G261" s="2"/>
      <c r="H261" s="2"/>
      <c r="I261" s="2"/>
      <c r="J261" s="15">
        <f>SUM(J262,J308,J371,J373)</f>
        <v>5826549.2199999997</v>
      </c>
      <c r="K261" s="15">
        <f>SUM(K262,K308,K371,K373)</f>
        <v>0</v>
      </c>
      <c r="L261" s="15">
        <f>SUM(L262,L308,L371,L373)</f>
        <v>5826549.2199999997</v>
      </c>
    </row>
    <row r="262" spans="1:12" ht="16.899999999999999" customHeight="1" outlineLevel="1" x14ac:dyDescent="0.3">
      <c r="A262" s="14" t="s">
        <v>478</v>
      </c>
      <c r="B262" s="50" t="s">
        <v>24</v>
      </c>
      <c r="C262" s="50"/>
      <c r="D262" s="50"/>
      <c r="E262" s="50"/>
      <c r="F262" s="50"/>
      <c r="G262" s="2"/>
      <c r="H262" s="2"/>
      <c r="I262" s="2"/>
      <c r="J262" s="15">
        <f>SUM(J263,J265,J267,J280,J282,J284,J287,J290,J293,J295,J297,J299,J301,J306)</f>
        <v>0</v>
      </c>
      <c r="K262" s="15">
        <f>SUM(K263,K265,K267,K280,K282,K284,K287,K290,K293,K295,K297,K299,K301,K306)</f>
        <v>0</v>
      </c>
      <c r="L262" s="15">
        <f>SUM(L263,L265,L267,L280,L282,L284,L287,L290,L293,L295,L297,L299,L301,L306)</f>
        <v>0</v>
      </c>
    </row>
    <row r="263" spans="1:12" ht="18" customHeight="1" outlineLevel="2" x14ac:dyDescent="0.3">
      <c r="A263" s="14" t="s">
        <v>479</v>
      </c>
      <c r="B263" s="16" t="s">
        <v>143</v>
      </c>
      <c r="C263" s="11"/>
      <c r="D263" s="11" t="s">
        <v>27</v>
      </c>
      <c r="E263" s="17">
        <v>1</v>
      </c>
      <c r="F263" s="17">
        <v>6</v>
      </c>
      <c r="G263" s="18">
        <f>IFERROR(ROUND(SUM(J264)/$F263, 2),0)</f>
        <v>0</v>
      </c>
      <c r="H263" s="19"/>
      <c r="I263" s="18">
        <f>G263+ROUND(H263, 2)</f>
        <v>0</v>
      </c>
      <c r="J263" s="55">
        <f>ROUND(G263*$F263, 2)</f>
        <v>0</v>
      </c>
      <c r="K263" s="55">
        <f>ROUND($F263*ROUND(H263, 2), 2)</f>
        <v>0</v>
      </c>
      <c r="L263" s="55">
        <f>J263+K263</f>
        <v>0</v>
      </c>
    </row>
    <row r="264" spans="1:12" ht="36" customHeight="1" outlineLevel="2" x14ac:dyDescent="0.3">
      <c r="A264" s="14" t="s">
        <v>480</v>
      </c>
      <c r="B264" s="22" t="s">
        <v>1106</v>
      </c>
      <c r="C264" s="11"/>
      <c r="D264" s="23" t="s">
        <v>27</v>
      </c>
      <c r="E264" s="24">
        <v>1</v>
      </c>
      <c r="F264" s="25">
        <v>6</v>
      </c>
      <c r="G264" s="26"/>
      <c r="H264" s="2"/>
      <c r="I264" s="2"/>
      <c r="J264" s="15">
        <f>ROUND(ROUND(G264, 2)*$F264, 2)</f>
        <v>0</v>
      </c>
      <c r="K264" s="56"/>
      <c r="L264" s="56"/>
    </row>
    <row r="265" spans="1:12" ht="18" customHeight="1" outlineLevel="2" x14ac:dyDescent="0.3">
      <c r="A265" s="14" t="s">
        <v>481</v>
      </c>
      <c r="B265" s="16" t="s">
        <v>238</v>
      </c>
      <c r="C265" s="11"/>
      <c r="D265" s="11" t="s">
        <v>27</v>
      </c>
      <c r="E265" s="17">
        <v>1</v>
      </c>
      <c r="F265" s="17">
        <v>5</v>
      </c>
      <c r="G265" s="18">
        <f>IFERROR(ROUND(SUM(J266)/$F265, 2),0)</f>
        <v>0</v>
      </c>
      <c r="H265" s="19"/>
      <c r="I265" s="18">
        <f>G265+ROUND(H265, 2)</f>
        <v>0</v>
      </c>
      <c r="J265" s="55">
        <f>ROUND(G265*$F265, 2)</f>
        <v>0</v>
      </c>
      <c r="K265" s="55">
        <f>ROUND($F265*ROUND(H265, 2), 2)</f>
        <v>0</v>
      </c>
      <c r="L265" s="55">
        <f>J265+K265</f>
        <v>0</v>
      </c>
    </row>
    <row r="266" spans="1:12" ht="18" customHeight="1" outlineLevel="2" x14ac:dyDescent="0.3">
      <c r="A266" s="14" t="s">
        <v>482</v>
      </c>
      <c r="B266" s="22" t="s">
        <v>1107</v>
      </c>
      <c r="C266" s="11"/>
      <c r="D266" s="23" t="s">
        <v>27</v>
      </c>
      <c r="E266" s="24">
        <v>1</v>
      </c>
      <c r="F266" s="25">
        <v>5</v>
      </c>
      <c r="G266" s="26"/>
      <c r="H266" s="2"/>
      <c r="I266" s="2"/>
      <c r="J266" s="15">
        <f>ROUND(ROUND(G266, 2)*$F266, 2)</f>
        <v>0</v>
      </c>
      <c r="K266" s="56"/>
      <c r="L266" s="56"/>
    </row>
    <row r="267" spans="1:12" ht="18" customHeight="1" outlineLevel="2" x14ac:dyDescent="0.3">
      <c r="A267" s="14" t="s">
        <v>483</v>
      </c>
      <c r="B267" s="16" t="s">
        <v>33</v>
      </c>
      <c r="C267" s="11"/>
      <c r="D267" s="11" t="s">
        <v>27</v>
      </c>
      <c r="E267" s="17">
        <v>1</v>
      </c>
      <c r="F267" s="17">
        <v>20076</v>
      </c>
      <c r="G267" s="18">
        <f>IFERROR(ROUND(SUM(J268,J269,J270,J271,J272,J273,J274,J275,J276,J277,J278,J279)/$F267, 2),0)</f>
        <v>0</v>
      </c>
      <c r="H267" s="19"/>
      <c r="I267" s="18">
        <f>G267+ROUND(H267, 2)</f>
        <v>0</v>
      </c>
      <c r="J267" s="55">
        <f>ROUND(G267*$F267, 2)</f>
        <v>0</v>
      </c>
      <c r="K267" s="55">
        <f>ROUND($F267*ROUND(H267, 2), 2)</f>
        <v>0</v>
      </c>
      <c r="L267" s="55">
        <f>J267+K267</f>
        <v>0</v>
      </c>
    </row>
    <row r="268" spans="1:12" ht="36" customHeight="1" outlineLevel="2" x14ac:dyDescent="0.3">
      <c r="A268" s="14" t="s">
        <v>484</v>
      </c>
      <c r="B268" s="22" t="s">
        <v>1108</v>
      </c>
      <c r="C268" s="11"/>
      <c r="D268" s="23" t="s">
        <v>27</v>
      </c>
      <c r="E268" s="24">
        <v>1</v>
      </c>
      <c r="F268" s="25">
        <v>170</v>
      </c>
      <c r="G268" s="26"/>
      <c r="H268" s="2"/>
      <c r="I268" s="2"/>
      <c r="J268" s="15">
        <f t="shared" ref="J268:J279" si="1">ROUND(ROUND(G268, 2)*$F268, 2)</f>
        <v>0</v>
      </c>
      <c r="K268" s="56"/>
      <c r="L268" s="56"/>
    </row>
    <row r="269" spans="1:12" ht="36" customHeight="1" outlineLevel="2" x14ac:dyDescent="0.3">
      <c r="A269" s="14" t="s">
        <v>485</v>
      </c>
      <c r="B269" s="22" t="s">
        <v>1109</v>
      </c>
      <c r="C269" s="11"/>
      <c r="D269" s="23" t="s">
        <v>27</v>
      </c>
      <c r="E269" s="24">
        <v>1</v>
      </c>
      <c r="F269" s="25">
        <v>160</v>
      </c>
      <c r="G269" s="26"/>
      <c r="H269" s="2"/>
      <c r="I269" s="2"/>
      <c r="J269" s="15">
        <f t="shared" si="1"/>
        <v>0</v>
      </c>
      <c r="K269" s="56"/>
      <c r="L269" s="56"/>
    </row>
    <row r="270" spans="1:12" ht="36" customHeight="1" outlineLevel="2" x14ac:dyDescent="0.3">
      <c r="A270" s="14" t="s">
        <v>486</v>
      </c>
      <c r="B270" s="22" t="s">
        <v>1110</v>
      </c>
      <c r="C270" s="11"/>
      <c r="D270" s="23" t="s">
        <v>27</v>
      </c>
      <c r="E270" s="24">
        <v>1</v>
      </c>
      <c r="F270" s="25">
        <v>5095</v>
      </c>
      <c r="G270" s="26"/>
      <c r="H270" s="2"/>
      <c r="I270" s="2"/>
      <c r="J270" s="15">
        <f t="shared" si="1"/>
        <v>0</v>
      </c>
      <c r="K270" s="56"/>
      <c r="L270" s="56"/>
    </row>
    <row r="271" spans="1:12" ht="36" customHeight="1" outlineLevel="2" x14ac:dyDescent="0.3">
      <c r="A271" s="14" t="s">
        <v>487</v>
      </c>
      <c r="B271" s="22" t="s">
        <v>1111</v>
      </c>
      <c r="C271" s="11"/>
      <c r="D271" s="23" t="s">
        <v>27</v>
      </c>
      <c r="E271" s="24">
        <v>1</v>
      </c>
      <c r="F271" s="25">
        <v>53</v>
      </c>
      <c r="G271" s="26"/>
      <c r="H271" s="2"/>
      <c r="I271" s="2"/>
      <c r="J271" s="15">
        <f t="shared" si="1"/>
        <v>0</v>
      </c>
      <c r="K271" s="56"/>
      <c r="L271" s="56"/>
    </row>
    <row r="272" spans="1:12" ht="36" customHeight="1" outlineLevel="2" x14ac:dyDescent="0.3">
      <c r="A272" s="14" t="s">
        <v>488</v>
      </c>
      <c r="B272" s="22" t="s">
        <v>1112</v>
      </c>
      <c r="C272" s="11"/>
      <c r="D272" s="23" t="s">
        <v>27</v>
      </c>
      <c r="E272" s="24">
        <v>1</v>
      </c>
      <c r="F272" s="25">
        <v>3</v>
      </c>
      <c r="G272" s="26"/>
      <c r="H272" s="2"/>
      <c r="I272" s="2"/>
      <c r="J272" s="15">
        <f t="shared" si="1"/>
        <v>0</v>
      </c>
      <c r="K272" s="56"/>
      <c r="L272" s="56"/>
    </row>
    <row r="273" spans="1:12" ht="36" customHeight="1" outlineLevel="2" x14ac:dyDescent="0.3">
      <c r="A273" s="14" t="s">
        <v>489</v>
      </c>
      <c r="B273" s="22" t="s">
        <v>1113</v>
      </c>
      <c r="C273" s="11"/>
      <c r="D273" s="23" t="s">
        <v>27</v>
      </c>
      <c r="E273" s="24">
        <v>1</v>
      </c>
      <c r="F273" s="25">
        <v>1857</v>
      </c>
      <c r="G273" s="26"/>
      <c r="H273" s="2"/>
      <c r="I273" s="2"/>
      <c r="J273" s="15">
        <f t="shared" si="1"/>
        <v>0</v>
      </c>
      <c r="K273" s="56"/>
      <c r="L273" s="56"/>
    </row>
    <row r="274" spans="1:12" ht="36" customHeight="1" outlineLevel="2" x14ac:dyDescent="0.3">
      <c r="A274" s="14" t="s">
        <v>490</v>
      </c>
      <c r="B274" s="22" t="s">
        <v>1114</v>
      </c>
      <c r="C274" s="11"/>
      <c r="D274" s="23" t="s">
        <v>27</v>
      </c>
      <c r="E274" s="24">
        <v>1</v>
      </c>
      <c r="F274" s="25">
        <v>6045</v>
      </c>
      <c r="G274" s="26"/>
      <c r="H274" s="2"/>
      <c r="I274" s="2"/>
      <c r="J274" s="15">
        <f t="shared" si="1"/>
        <v>0</v>
      </c>
      <c r="K274" s="56"/>
      <c r="L274" s="56"/>
    </row>
    <row r="275" spans="1:12" ht="36" customHeight="1" outlineLevel="2" x14ac:dyDescent="0.3">
      <c r="A275" s="14" t="s">
        <v>491</v>
      </c>
      <c r="B275" s="22" t="s">
        <v>1115</v>
      </c>
      <c r="C275" s="11"/>
      <c r="D275" s="23" t="s">
        <v>27</v>
      </c>
      <c r="E275" s="24">
        <v>1</v>
      </c>
      <c r="F275" s="25">
        <v>170</v>
      </c>
      <c r="G275" s="26"/>
      <c r="H275" s="2"/>
      <c r="I275" s="2"/>
      <c r="J275" s="15">
        <f t="shared" si="1"/>
        <v>0</v>
      </c>
      <c r="K275" s="56"/>
      <c r="L275" s="56"/>
    </row>
    <row r="276" spans="1:12" ht="36" customHeight="1" outlineLevel="2" x14ac:dyDescent="0.3">
      <c r="A276" s="14" t="s">
        <v>492</v>
      </c>
      <c r="B276" s="22" t="s">
        <v>1116</v>
      </c>
      <c r="C276" s="11"/>
      <c r="D276" s="23" t="s">
        <v>27</v>
      </c>
      <c r="E276" s="24">
        <v>1</v>
      </c>
      <c r="F276" s="25">
        <v>5686</v>
      </c>
      <c r="G276" s="26"/>
      <c r="H276" s="2"/>
      <c r="I276" s="2"/>
      <c r="J276" s="15">
        <f t="shared" si="1"/>
        <v>0</v>
      </c>
      <c r="K276" s="56"/>
      <c r="L276" s="56"/>
    </row>
    <row r="277" spans="1:12" ht="36" customHeight="1" outlineLevel="2" x14ac:dyDescent="0.3">
      <c r="A277" s="14" t="s">
        <v>493</v>
      </c>
      <c r="B277" s="22" t="s">
        <v>1104</v>
      </c>
      <c r="C277" s="11"/>
      <c r="D277" s="23" t="s">
        <v>27</v>
      </c>
      <c r="E277" s="24">
        <v>1</v>
      </c>
      <c r="F277" s="25">
        <v>100</v>
      </c>
      <c r="G277" s="26"/>
      <c r="H277" s="2"/>
      <c r="I277" s="2"/>
      <c r="J277" s="15">
        <f t="shared" si="1"/>
        <v>0</v>
      </c>
      <c r="K277" s="56"/>
      <c r="L277" s="56"/>
    </row>
    <row r="278" spans="1:12" ht="36" customHeight="1" outlineLevel="2" x14ac:dyDescent="0.3">
      <c r="A278" s="14" t="s">
        <v>494</v>
      </c>
      <c r="B278" s="22" t="s">
        <v>1117</v>
      </c>
      <c r="C278" s="11"/>
      <c r="D278" s="23" t="s">
        <v>27</v>
      </c>
      <c r="E278" s="24">
        <v>1</v>
      </c>
      <c r="F278" s="25">
        <v>617</v>
      </c>
      <c r="G278" s="26"/>
      <c r="H278" s="2"/>
      <c r="I278" s="2"/>
      <c r="J278" s="15">
        <f t="shared" si="1"/>
        <v>0</v>
      </c>
      <c r="K278" s="56"/>
      <c r="L278" s="56"/>
    </row>
    <row r="279" spans="1:12" ht="36" customHeight="1" outlineLevel="2" x14ac:dyDescent="0.3">
      <c r="A279" s="14" t="s">
        <v>495</v>
      </c>
      <c r="B279" s="22" t="s">
        <v>1118</v>
      </c>
      <c r="C279" s="11"/>
      <c r="D279" s="23" t="s">
        <v>27</v>
      </c>
      <c r="E279" s="24">
        <v>1</v>
      </c>
      <c r="F279" s="25">
        <v>120</v>
      </c>
      <c r="G279" s="26"/>
      <c r="H279" s="2"/>
      <c r="I279" s="2"/>
      <c r="J279" s="15">
        <f t="shared" si="1"/>
        <v>0</v>
      </c>
      <c r="K279" s="56"/>
      <c r="L279" s="56"/>
    </row>
    <row r="280" spans="1:12" ht="18" customHeight="1" outlineLevel="2" x14ac:dyDescent="0.3">
      <c r="A280" s="14" t="s">
        <v>496</v>
      </c>
      <c r="B280" s="16" t="s">
        <v>51</v>
      </c>
      <c r="C280" s="11" t="s">
        <v>158</v>
      </c>
      <c r="D280" s="11" t="s">
        <v>27</v>
      </c>
      <c r="E280" s="17">
        <v>1</v>
      </c>
      <c r="F280" s="17">
        <v>225</v>
      </c>
      <c r="G280" s="18">
        <f>IFERROR(ROUND(SUM(J281)/$F280, 2),0)</f>
        <v>0</v>
      </c>
      <c r="H280" s="19"/>
      <c r="I280" s="18">
        <f>G280+ROUND(H280, 2)</f>
        <v>0</v>
      </c>
      <c r="J280" s="55">
        <f>ROUND(G280*$F280, 2)</f>
        <v>0</v>
      </c>
      <c r="K280" s="55">
        <f>ROUND($F280*ROUND(H280, 2), 2)</f>
        <v>0</v>
      </c>
      <c r="L280" s="55">
        <f>J280+K280</f>
        <v>0</v>
      </c>
    </row>
    <row r="281" spans="1:12" ht="36" customHeight="1" outlineLevel="2" x14ac:dyDescent="0.3">
      <c r="A281" s="14" t="s">
        <v>497</v>
      </c>
      <c r="B281" s="22" t="s">
        <v>498</v>
      </c>
      <c r="C281" s="11" t="s">
        <v>499</v>
      </c>
      <c r="D281" s="23" t="s">
        <v>27</v>
      </c>
      <c r="E281" s="24">
        <v>1</v>
      </c>
      <c r="F281" s="25">
        <v>225</v>
      </c>
      <c r="G281" s="26"/>
      <c r="H281" s="2"/>
      <c r="I281" s="2"/>
      <c r="J281" s="15">
        <f>ROUND(ROUND(G281, 2)*$F281, 2)</f>
        <v>0</v>
      </c>
      <c r="K281" s="56"/>
      <c r="L281" s="56"/>
    </row>
    <row r="282" spans="1:12" ht="36" customHeight="1" outlineLevel="2" x14ac:dyDescent="0.3">
      <c r="A282" s="14" t="s">
        <v>501</v>
      </c>
      <c r="B282" s="16" t="s">
        <v>502</v>
      </c>
      <c r="C282" s="11"/>
      <c r="D282" s="11" t="s">
        <v>27</v>
      </c>
      <c r="E282" s="17">
        <v>1</v>
      </c>
      <c r="F282" s="17">
        <v>5</v>
      </c>
      <c r="G282" s="18">
        <f>IFERROR(ROUND(SUM(J283)/$F282, 2),0)</f>
        <v>0</v>
      </c>
      <c r="H282" s="19"/>
      <c r="I282" s="18">
        <f>G282+ROUND(H282, 2)</f>
        <v>0</v>
      </c>
      <c r="J282" s="55">
        <f>ROUND(G282*$F282, 2)</f>
        <v>0</v>
      </c>
      <c r="K282" s="55">
        <f>ROUND($F282*ROUND(H282, 2), 2)</f>
        <v>0</v>
      </c>
      <c r="L282" s="55">
        <f>J282+K282</f>
        <v>0</v>
      </c>
    </row>
    <row r="283" spans="1:12" ht="36" customHeight="1" outlineLevel="2" x14ac:dyDescent="0.3">
      <c r="A283" s="14" t="s">
        <v>503</v>
      </c>
      <c r="B283" s="22" t="s">
        <v>504</v>
      </c>
      <c r="C283" s="11"/>
      <c r="D283" s="23" t="s">
        <v>27</v>
      </c>
      <c r="E283" s="24">
        <v>1</v>
      </c>
      <c r="F283" s="25">
        <v>5</v>
      </c>
      <c r="G283" s="26"/>
      <c r="H283" s="2"/>
      <c r="I283" s="2"/>
      <c r="J283" s="15">
        <f>ROUND(ROUND(G283, 2)*$F283, 2)</f>
        <v>0</v>
      </c>
      <c r="K283" s="56"/>
      <c r="L283" s="56"/>
    </row>
    <row r="284" spans="1:12" ht="18" customHeight="1" outlineLevel="2" x14ac:dyDescent="0.3">
      <c r="A284" s="14" t="s">
        <v>505</v>
      </c>
      <c r="B284" s="16" t="s">
        <v>122</v>
      </c>
      <c r="C284" s="11"/>
      <c r="D284" s="11" t="s">
        <v>27</v>
      </c>
      <c r="E284" s="17">
        <v>1</v>
      </c>
      <c r="F284" s="17">
        <v>15</v>
      </c>
      <c r="G284" s="18">
        <f>IFERROR(ROUND(SUM(J285,J286)/$F284, 2),0)</f>
        <v>0</v>
      </c>
      <c r="H284" s="19"/>
      <c r="I284" s="18">
        <f>G284+ROUND(H284, 2)</f>
        <v>0</v>
      </c>
      <c r="J284" s="55">
        <f>ROUND(G284*$F284, 2)</f>
        <v>0</v>
      </c>
      <c r="K284" s="55">
        <f>ROUND($F284*ROUND(H284, 2), 2)</f>
        <v>0</v>
      </c>
      <c r="L284" s="55">
        <f>J284+K284</f>
        <v>0</v>
      </c>
    </row>
    <row r="285" spans="1:12" ht="18" customHeight="1" outlineLevel="2" x14ac:dyDescent="0.3">
      <c r="A285" s="14" t="s">
        <v>506</v>
      </c>
      <c r="B285" s="22" t="s">
        <v>507</v>
      </c>
      <c r="C285" s="11" t="s">
        <v>508</v>
      </c>
      <c r="D285" s="23" t="s">
        <v>27</v>
      </c>
      <c r="E285" s="24">
        <v>1</v>
      </c>
      <c r="F285" s="25">
        <v>6</v>
      </c>
      <c r="G285" s="26"/>
      <c r="H285" s="2"/>
      <c r="I285" s="2"/>
      <c r="J285" s="15">
        <f>ROUND(ROUND(G285, 2)*$F285, 2)</f>
        <v>0</v>
      </c>
      <c r="K285" s="56"/>
      <c r="L285" s="56"/>
    </row>
    <row r="286" spans="1:12" ht="18" customHeight="1" outlineLevel="2" x14ac:dyDescent="0.3">
      <c r="A286" s="14" t="s">
        <v>509</v>
      </c>
      <c r="B286" s="22" t="s">
        <v>510</v>
      </c>
      <c r="C286" s="11"/>
      <c r="D286" s="23" t="s">
        <v>27</v>
      </c>
      <c r="E286" s="24">
        <v>1</v>
      </c>
      <c r="F286" s="25">
        <v>9</v>
      </c>
      <c r="G286" s="26"/>
      <c r="H286" s="2"/>
      <c r="I286" s="2"/>
      <c r="J286" s="15">
        <f>ROUND(ROUND(G286, 2)*$F286, 2)</f>
        <v>0</v>
      </c>
      <c r="K286" s="56"/>
      <c r="L286" s="56"/>
    </row>
    <row r="287" spans="1:12" ht="18" customHeight="1" outlineLevel="2" x14ac:dyDescent="0.3">
      <c r="A287" s="14" t="s">
        <v>511</v>
      </c>
      <c r="B287" s="16" t="s">
        <v>136</v>
      </c>
      <c r="C287" s="11"/>
      <c r="D287" s="11" t="s">
        <v>63</v>
      </c>
      <c r="E287" s="17">
        <v>1</v>
      </c>
      <c r="F287" s="17">
        <v>8</v>
      </c>
      <c r="G287" s="18">
        <f>IFERROR(ROUND(SUM(J288,J289)/$F287, 2),0)</f>
        <v>0</v>
      </c>
      <c r="H287" s="19"/>
      <c r="I287" s="18">
        <f>G287+ROUND(H287, 2)</f>
        <v>0</v>
      </c>
      <c r="J287" s="55">
        <f>ROUND(G287*$F287, 2)</f>
        <v>0</v>
      </c>
      <c r="K287" s="55">
        <f>ROUND($F287*ROUND(H287, 2), 2)</f>
        <v>0</v>
      </c>
      <c r="L287" s="55">
        <f>J287+K287</f>
        <v>0</v>
      </c>
    </row>
    <row r="288" spans="1:12" ht="36" customHeight="1" outlineLevel="2" x14ac:dyDescent="0.3">
      <c r="A288" s="14" t="s">
        <v>512</v>
      </c>
      <c r="B288" s="22" t="s">
        <v>138</v>
      </c>
      <c r="C288" s="11" t="s">
        <v>513</v>
      </c>
      <c r="D288" s="23" t="s">
        <v>63</v>
      </c>
      <c r="E288" s="24">
        <v>1</v>
      </c>
      <c r="F288" s="25">
        <v>4</v>
      </c>
      <c r="G288" s="26"/>
      <c r="H288" s="2"/>
      <c r="I288" s="2"/>
      <c r="J288" s="15">
        <f>ROUND(ROUND(G288, 2)*$F288, 2)</f>
        <v>0</v>
      </c>
      <c r="K288" s="56"/>
      <c r="L288" s="56"/>
    </row>
    <row r="289" spans="1:12" ht="36" customHeight="1" outlineLevel="2" x14ac:dyDescent="0.3">
      <c r="A289" s="14" t="s">
        <v>514</v>
      </c>
      <c r="B289" s="22" t="s">
        <v>141</v>
      </c>
      <c r="C289" s="11" t="s">
        <v>513</v>
      </c>
      <c r="D289" s="23" t="s">
        <v>63</v>
      </c>
      <c r="E289" s="24">
        <v>1</v>
      </c>
      <c r="F289" s="25">
        <v>4</v>
      </c>
      <c r="G289" s="26"/>
      <c r="H289" s="2"/>
      <c r="I289" s="2"/>
      <c r="J289" s="15">
        <f>ROUND(ROUND(G289, 2)*$F289, 2)</f>
        <v>0</v>
      </c>
      <c r="K289" s="56"/>
      <c r="L289" s="56"/>
    </row>
    <row r="290" spans="1:12" ht="18" customHeight="1" outlineLevel="2" x14ac:dyDescent="0.3">
      <c r="A290" s="14" t="s">
        <v>515</v>
      </c>
      <c r="B290" s="16" t="s">
        <v>516</v>
      </c>
      <c r="C290" s="11"/>
      <c r="D290" s="11" t="s">
        <v>63</v>
      </c>
      <c r="E290" s="17">
        <v>1</v>
      </c>
      <c r="F290" s="17">
        <v>3</v>
      </c>
      <c r="G290" s="18">
        <f>IFERROR(ROUND(SUM(J291,J292)/$F290, 2),0)</f>
        <v>0</v>
      </c>
      <c r="H290" s="19"/>
      <c r="I290" s="18">
        <f>G290+ROUND(H290, 2)</f>
        <v>0</v>
      </c>
      <c r="J290" s="55">
        <f>ROUND(G290*$F290, 2)</f>
        <v>0</v>
      </c>
      <c r="K290" s="55">
        <f>ROUND($F290*ROUND(H290, 2), 2)</f>
        <v>0</v>
      </c>
      <c r="L290" s="55">
        <f>J290+K290</f>
        <v>0</v>
      </c>
    </row>
    <row r="291" spans="1:12" ht="18" customHeight="1" outlineLevel="2" x14ac:dyDescent="0.3">
      <c r="A291" s="14" t="s">
        <v>517</v>
      </c>
      <c r="B291" s="22" t="s">
        <v>518</v>
      </c>
      <c r="C291" s="11"/>
      <c r="D291" s="23" t="s">
        <v>63</v>
      </c>
      <c r="E291" s="24">
        <v>1</v>
      </c>
      <c r="F291" s="25">
        <v>1</v>
      </c>
      <c r="G291" s="26"/>
      <c r="H291" s="2"/>
      <c r="I291" s="2"/>
      <c r="J291" s="15">
        <f>ROUND(ROUND(G291, 2)*$F291, 2)</f>
        <v>0</v>
      </c>
      <c r="K291" s="56"/>
      <c r="L291" s="56"/>
    </row>
    <row r="292" spans="1:12" ht="18" customHeight="1" outlineLevel="2" x14ac:dyDescent="0.3">
      <c r="A292" s="14" t="s">
        <v>519</v>
      </c>
      <c r="B292" s="22" t="s">
        <v>520</v>
      </c>
      <c r="C292" s="11"/>
      <c r="D292" s="23" t="s">
        <v>63</v>
      </c>
      <c r="E292" s="24">
        <v>1</v>
      </c>
      <c r="F292" s="25">
        <v>2</v>
      </c>
      <c r="G292" s="26"/>
      <c r="H292" s="2"/>
      <c r="I292" s="2"/>
      <c r="J292" s="15">
        <f>ROUND(ROUND(G292, 2)*$F292, 2)</f>
        <v>0</v>
      </c>
      <c r="K292" s="56"/>
      <c r="L292" s="56"/>
    </row>
    <row r="293" spans="1:12" ht="18" customHeight="1" outlineLevel="2" x14ac:dyDescent="0.3">
      <c r="A293" s="14" t="s">
        <v>521</v>
      </c>
      <c r="B293" s="16" t="s">
        <v>522</v>
      </c>
      <c r="C293" s="11"/>
      <c r="D293" s="11" t="s">
        <v>63</v>
      </c>
      <c r="E293" s="17">
        <v>1</v>
      </c>
      <c r="F293" s="17">
        <v>0</v>
      </c>
      <c r="G293" s="18">
        <f>IFERROR(ROUND(SUM(J294)/$F293, 2),0)</f>
        <v>0</v>
      </c>
      <c r="H293" s="19"/>
      <c r="I293" s="18">
        <f>G293+ROUND(H293, 2)</f>
        <v>0</v>
      </c>
      <c r="J293" s="55">
        <f>ROUND(G293*$F293, 2)</f>
        <v>0</v>
      </c>
      <c r="K293" s="55">
        <f>ROUND($F293*ROUND(H293, 2), 2)</f>
        <v>0</v>
      </c>
      <c r="L293" s="55">
        <f>J293+K293</f>
        <v>0</v>
      </c>
    </row>
    <row r="294" spans="1:12" ht="36" customHeight="1" outlineLevel="2" x14ac:dyDescent="0.3">
      <c r="A294" s="14" t="s">
        <v>523</v>
      </c>
      <c r="B294" s="22" t="s">
        <v>524</v>
      </c>
      <c r="C294" s="11" t="s">
        <v>1070</v>
      </c>
      <c r="D294" s="23" t="s">
        <v>63</v>
      </c>
      <c r="E294" s="24">
        <v>1</v>
      </c>
      <c r="F294" s="25">
        <v>2</v>
      </c>
      <c r="G294" s="26"/>
      <c r="H294" s="2"/>
      <c r="I294" s="2"/>
      <c r="J294" s="15">
        <f>ROUND(ROUND(G294, 2)*$F294, 2)</f>
        <v>0</v>
      </c>
      <c r="K294" s="56"/>
      <c r="L294" s="56"/>
    </row>
    <row r="295" spans="1:12" ht="18" customHeight="1" outlineLevel="2" x14ac:dyDescent="0.3">
      <c r="A295" s="14" t="s">
        <v>525</v>
      </c>
      <c r="B295" s="16" t="s">
        <v>526</v>
      </c>
      <c r="C295" s="11" t="s">
        <v>500</v>
      </c>
      <c r="D295" s="11" t="s">
        <v>63</v>
      </c>
      <c r="E295" s="17">
        <v>1</v>
      </c>
      <c r="F295" s="17">
        <v>80</v>
      </c>
      <c r="G295" s="18">
        <f>IFERROR(ROUND(SUM(J296)/$F295, 2),0)</f>
        <v>0</v>
      </c>
      <c r="H295" s="19"/>
      <c r="I295" s="18">
        <f>G295+ROUND(H295, 2)</f>
        <v>0</v>
      </c>
      <c r="J295" s="55">
        <f>ROUND(G295*$F295, 2)</f>
        <v>0</v>
      </c>
      <c r="K295" s="55">
        <f>ROUND($F295*ROUND(H295, 2), 2)</f>
        <v>0</v>
      </c>
      <c r="L295" s="55">
        <f>J295+K295</f>
        <v>0</v>
      </c>
    </row>
    <row r="296" spans="1:12" ht="36" customHeight="1" outlineLevel="2" x14ac:dyDescent="0.3">
      <c r="A296" s="14" t="s">
        <v>527</v>
      </c>
      <c r="B296" s="22" t="s">
        <v>528</v>
      </c>
      <c r="C296" s="11" t="s">
        <v>529</v>
      </c>
      <c r="D296" s="23" t="s">
        <v>63</v>
      </c>
      <c r="E296" s="24">
        <v>1</v>
      </c>
      <c r="F296" s="25">
        <v>80</v>
      </c>
      <c r="G296" s="26"/>
      <c r="H296" s="2"/>
      <c r="I296" s="2"/>
      <c r="J296" s="15">
        <f>ROUND(ROUND(G296, 2)*$F296, 2)</f>
        <v>0</v>
      </c>
      <c r="K296" s="56"/>
      <c r="L296" s="56"/>
    </row>
    <row r="297" spans="1:12" ht="18" customHeight="1" outlineLevel="2" x14ac:dyDescent="0.3">
      <c r="A297" s="14" t="s">
        <v>530</v>
      </c>
      <c r="B297" s="16" t="s">
        <v>531</v>
      </c>
      <c r="C297" s="11"/>
      <c r="D297" s="11" t="s">
        <v>63</v>
      </c>
      <c r="E297" s="17">
        <v>1</v>
      </c>
      <c r="F297" s="17">
        <v>3</v>
      </c>
      <c r="G297" s="18">
        <f>IFERROR(ROUND(SUM(J298)/$F297, 2),0)</f>
        <v>0</v>
      </c>
      <c r="H297" s="19"/>
      <c r="I297" s="18">
        <f>G297+ROUND(H297, 2)</f>
        <v>0</v>
      </c>
      <c r="J297" s="55">
        <f>ROUND(G297*$F297, 2)</f>
        <v>0</v>
      </c>
      <c r="K297" s="55">
        <f>ROUND($F297*ROUND(H297, 2), 2)</f>
        <v>0</v>
      </c>
      <c r="L297" s="55">
        <f>J297+K297</f>
        <v>0</v>
      </c>
    </row>
    <row r="298" spans="1:12" ht="54" customHeight="1" outlineLevel="2" x14ac:dyDescent="0.3">
      <c r="A298" s="14" t="s">
        <v>532</v>
      </c>
      <c r="B298" s="22" t="s">
        <v>533</v>
      </c>
      <c r="C298" s="11" t="s">
        <v>534</v>
      </c>
      <c r="D298" s="23" t="s">
        <v>63</v>
      </c>
      <c r="E298" s="24">
        <v>1</v>
      </c>
      <c r="F298" s="25">
        <v>3</v>
      </c>
      <c r="G298" s="26"/>
      <c r="H298" s="2"/>
      <c r="I298" s="2"/>
      <c r="J298" s="15">
        <f>ROUND(ROUND(G298, 2)*$F298, 2)</f>
        <v>0</v>
      </c>
      <c r="K298" s="56"/>
      <c r="L298" s="56"/>
    </row>
    <row r="299" spans="1:12" ht="18" customHeight="1" outlineLevel="2" x14ac:dyDescent="0.3">
      <c r="A299" s="14" t="s">
        <v>535</v>
      </c>
      <c r="B299" s="16" t="s">
        <v>536</v>
      </c>
      <c r="C299" s="11"/>
      <c r="D299" s="11" t="s">
        <v>63</v>
      </c>
      <c r="E299" s="17">
        <v>1</v>
      </c>
      <c r="F299" s="17">
        <v>1200</v>
      </c>
      <c r="G299" s="18">
        <f>IFERROR(ROUND(SUM(J300)/$F299, 2),0)</f>
        <v>0</v>
      </c>
      <c r="H299" s="19"/>
      <c r="I299" s="18">
        <f>G299+ROUND(H299, 2)</f>
        <v>0</v>
      </c>
      <c r="J299" s="55">
        <f>ROUND(G299*$F299, 2)</f>
        <v>0</v>
      </c>
      <c r="K299" s="55">
        <f>ROUND($F299*ROUND(H299, 2), 2)</f>
        <v>0</v>
      </c>
      <c r="L299" s="55">
        <f>J299+K299</f>
        <v>0</v>
      </c>
    </row>
    <row r="300" spans="1:12" ht="18" customHeight="1" outlineLevel="2" x14ac:dyDescent="0.3">
      <c r="A300" s="14" t="s">
        <v>537</v>
      </c>
      <c r="B300" s="22" t="s">
        <v>538</v>
      </c>
      <c r="C300" s="11"/>
      <c r="D300" s="23" t="s">
        <v>63</v>
      </c>
      <c r="E300" s="24">
        <v>1</v>
      </c>
      <c r="F300" s="25">
        <v>1200</v>
      </c>
      <c r="G300" s="26"/>
      <c r="H300" s="2"/>
      <c r="I300" s="2"/>
      <c r="J300" s="15">
        <f>ROUND(ROUND(G300, 2)*$F300, 2)</f>
        <v>0</v>
      </c>
      <c r="K300" s="56"/>
      <c r="L300" s="56"/>
    </row>
    <row r="301" spans="1:12" ht="18" customHeight="1" outlineLevel="2" x14ac:dyDescent="0.3">
      <c r="A301" s="14" t="s">
        <v>539</v>
      </c>
      <c r="B301" s="16" t="s">
        <v>55</v>
      </c>
      <c r="C301" s="11" t="s">
        <v>158</v>
      </c>
      <c r="D301" s="11" t="s">
        <v>27</v>
      </c>
      <c r="E301" s="17">
        <v>1</v>
      </c>
      <c r="F301" s="17">
        <v>3961</v>
      </c>
      <c r="G301" s="18">
        <f>IFERROR(ROUND(SUM(J302,J303,J304,J305)/$F301, 2),0)</f>
        <v>0</v>
      </c>
      <c r="H301" s="19"/>
      <c r="I301" s="18">
        <f>G301+ROUND(H301, 2)</f>
        <v>0</v>
      </c>
      <c r="J301" s="55">
        <f>ROUND(G301*$F301, 2)</f>
        <v>0</v>
      </c>
      <c r="K301" s="55">
        <f>ROUND($F301*ROUND(H301, 2), 2)</f>
        <v>0</v>
      </c>
      <c r="L301" s="55">
        <f>J301+K301</f>
        <v>0</v>
      </c>
    </row>
    <row r="302" spans="1:12" ht="36" customHeight="1" outlineLevel="2" x14ac:dyDescent="0.3">
      <c r="A302" s="14" t="s">
        <v>540</v>
      </c>
      <c r="B302" s="22" t="s">
        <v>160</v>
      </c>
      <c r="C302" s="11"/>
      <c r="D302" s="23" t="s">
        <v>27</v>
      </c>
      <c r="E302" s="24">
        <v>1</v>
      </c>
      <c r="F302" s="25">
        <v>111</v>
      </c>
      <c r="G302" s="26"/>
      <c r="H302" s="2"/>
      <c r="I302" s="2"/>
      <c r="J302" s="15">
        <f>ROUND(ROUND(G302, 2)*$F302, 2)</f>
        <v>0</v>
      </c>
      <c r="K302" s="56"/>
      <c r="L302" s="56"/>
    </row>
    <row r="303" spans="1:12" ht="36" customHeight="1" outlineLevel="2" x14ac:dyDescent="0.3">
      <c r="A303" s="14" t="s">
        <v>541</v>
      </c>
      <c r="B303" s="22" t="s">
        <v>542</v>
      </c>
      <c r="C303" s="11"/>
      <c r="D303" s="23" t="s">
        <v>27</v>
      </c>
      <c r="E303" s="24">
        <v>1</v>
      </c>
      <c r="F303" s="25">
        <v>659</v>
      </c>
      <c r="G303" s="26"/>
      <c r="H303" s="2"/>
      <c r="I303" s="2"/>
      <c r="J303" s="15">
        <f>ROUND(ROUND(G303, 2)*$F303, 2)</f>
        <v>0</v>
      </c>
      <c r="K303" s="56"/>
      <c r="L303" s="56"/>
    </row>
    <row r="304" spans="1:12" ht="36" customHeight="1" outlineLevel="2" x14ac:dyDescent="0.3">
      <c r="A304" s="14" t="s">
        <v>543</v>
      </c>
      <c r="B304" s="22" t="s">
        <v>162</v>
      </c>
      <c r="C304" s="11"/>
      <c r="D304" s="23" t="s">
        <v>27</v>
      </c>
      <c r="E304" s="24">
        <v>1</v>
      </c>
      <c r="F304" s="25">
        <v>115</v>
      </c>
      <c r="G304" s="26"/>
      <c r="H304" s="2"/>
      <c r="I304" s="2"/>
      <c r="J304" s="15">
        <f>ROUND(ROUND(G304, 2)*$F304, 2)</f>
        <v>0</v>
      </c>
      <c r="K304" s="56"/>
      <c r="L304" s="56"/>
    </row>
    <row r="305" spans="1:12" ht="36" customHeight="1" outlineLevel="2" x14ac:dyDescent="0.3">
      <c r="A305" s="14" t="s">
        <v>544</v>
      </c>
      <c r="B305" s="22" t="s">
        <v>545</v>
      </c>
      <c r="C305" s="11"/>
      <c r="D305" s="23" t="s">
        <v>27</v>
      </c>
      <c r="E305" s="24">
        <v>1</v>
      </c>
      <c r="F305" s="25">
        <v>3076</v>
      </c>
      <c r="G305" s="26"/>
      <c r="H305" s="2"/>
      <c r="I305" s="2"/>
      <c r="J305" s="15">
        <f>ROUND(ROUND(G305, 2)*$F305, 2)</f>
        <v>0</v>
      </c>
      <c r="K305" s="56"/>
      <c r="L305" s="56"/>
    </row>
    <row r="306" spans="1:12" ht="36" customHeight="1" outlineLevel="2" x14ac:dyDescent="0.3">
      <c r="A306" s="14" t="s">
        <v>546</v>
      </c>
      <c r="B306" s="16" t="s">
        <v>547</v>
      </c>
      <c r="C306" s="11" t="s">
        <v>158</v>
      </c>
      <c r="D306" s="11" t="s">
        <v>27</v>
      </c>
      <c r="E306" s="17">
        <v>1</v>
      </c>
      <c r="F306" s="17">
        <v>32</v>
      </c>
      <c r="G306" s="18">
        <f>IFERROR(ROUND(SUM(J307)/$F306, 2),0)</f>
        <v>0</v>
      </c>
      <c r="H306" s="19"/>
      <c r="I306" s="18">
        <f>G306+ROUND(H306, 2)</f>
        <v>0</v>
      </c>
      <c r="J306" s="55">
        <f>ROUND(G306*$F306, 2)</f>
        <v>0</v>
      </c>
      <c r="K306" s="55">
        <f>ROUND($F306*ROUND(H306, 2), 2)</f>
        <v>0</v>
      </c>
      <c r="L306" s="55">
        <f>J306+K306</f>
        <v>0</v>
      </c>
    </row>
    <row r="307" spans="1:12" ht="36" customHeight="1" outlineLevel="2" x14ac:dyDescent="0.3">
      <c r="A307" s="14" t="s">
        <v>548</v>
      </c>
      <c r="B307" s="22" t="s">
        <v>549</v>
      </c>
      <c r="C307" s="11"/>
      <c r="D307" s="23" t="s">
        <v>27</v>
      </c>
      <c r="E307" s="24">
        <v>1</v>
      </c>
      <c r="F307" s="25">
        <v>32</v>
      </c>
      <c r="G307" s="26"/>
      <c r="H307" s="2"/>
      <c r="I307" s="2"/>
      <c r="J307" s="15">
        <f>ROUND(ROUND(G307, 2)*$F307, 2)</f>
        <v>0</v>
      </c>
      <c r="K307" s="56"/>
      <c r="L307" s="56"/>
    </row>
    <row r="308" spans="1:12" ht="16.899999999999999" customHeight="1" outlineLevel="1" x14ac:dyDescent="0.3">
      <c r="A308" s="14" t="s">
        <v>550</v>
      </c>
      <c r="B308" s="50" t="s">
        <v>60</v>
      </c>
      <c r="C308" s="50"/>
      <c r="D308" s="50"/>
      <c r="E308" s="50"/>
      <c r="F308" s="50"/>
      <c r="G308" s="2"/>
      <c r="H308" s="2"/>
      <c r="I308" s="2"/>
      <c r="J308" s="15">
        <f>SUM(J309,J311,J313,J315,J317,J322,J327,J331,J333,J335,J337,J339,J341,J343,J346,J349,J351,J354,J356,J358,J363,J365,J367)</f>
        <v>5826549.2199999997</v>
      </c>
      <c r="K308" s="15">
        <f>SUM(K309,K311,K313,K315,K317,K322,K327,K331,K333,K335,K337,K339,K341,K343,K346,K349,K351,K354,K356,K358,K363,K365,K367)</f>
        <v>0</v>
      </c>
      <c r="L308" s="15">
        <f>SUM(L309,L311,L313,L315,L317,L322,L327,L331,L333,L335,L337,L339,L341,L343,L346,L349,L351,L354,L356,L358,L363,L365,L367)</f>
        <v>5826549.2199999997</v>
      </c>
    </row>
    <row r="309" spans="1:12" ht="18" customHeight="1" outlineLevel="2" x14ac:dyDescent="0.3">
      <c r="A309" s="14" t="s">
        <v>551</v>
      </c>
      <c r="B309" s="16" t="s">
        <v>552</v>
      </c>
      <c r="C309" s="11"/>
      <c r="D309" s="11" t="s">
        <v>63</v>
      </c>
      <c r="E309" s="17">
        <v>1</v>
      </c>
      <c r="F309" s="17">
        <v>1</v>
      </c>
      <c r="G309" s="18">
        <f>IFERROR(ROUND(SUM(J310)/$F309, 2),0)</f>
        <v>0</v>
      </c>
      <c r="H309" s="19"/>
      <c r="I309" s="18">
        <f>G309+ROUND(H309, 2)</f>
        <v>0</v>
      </c>
      <c r="J309" s="55">
        <f>ROUND(G309*$F309, 2)</f>
        <v>0</v>
      </c>
      <c r="K309" s="55">
        <f>ROUND($F309*ROUND(H309, 2), 2)</f>
        <v>0</v>
      </c>
      <c r="L309" s="55">
        <f>J309+K309</f>
        <v>0</v>
      </c>
    </row>
    <row r="310" spans="1:12" ht="90" customHeight="1" outlineLevel="2" x14ac:dyDescent="0.3">
      <c r="A310" s="14" t="s">
        <v>553</v>
      </c>
      <c r="B310" s="22" t="s">
        <v>554</v>
      </c>
      <c r="C310" s="11" t="s">
        <v>555</v>
      </c>
      <c r="D310" s="23" t="s">
        <v>63</v>
      </c>
      <c r="E310" s="24">
        <v>1</v>
      </c>
      <c r="F310" s="25">
        <v>1</v>
      </c>
      <c r="G310" s="26"/>
      <c r="H310" s="2"/>
      <c r="I310" s="2"/>
      <c r="J310" s="15">
        <f>ROUND(ROUND(G310, 2)*$F310, 2)</f>
        <v>0</v>
      </c>
      <c r="K310" s="56"/>
      <c r="L310" s="56"/>
    </row>
    <row r="311" spans="1:12" ht="18" customHeight="1" outlineLevel="2" x14ac:dyDescent="0.3">
      <c r="A311" s="14" t="s">
        <v>556</v>
      </c>
      <c r="B311" s="16" t="s">
        <v>382</v>
      </c>
      <c r="C311" s="11"/>
      <c r="D311" s="11" t="s">
        <v>63</v>
      </c>
      <c r="E311" s="17">
        <v>1</v>
      </c>
      <c r="F311" s="17">
        <v>48</v>
      </c>
      <c r="G311" s="18">
        <f>IFERROR(ROUND(SUM(J312)/$F311, 2),0)</f>
        <v>0</v>
      </c>
      <c r="H311" s="19"/>
      <c r="I311" s="18">
        <f>G311+ROUND(H311, 2)</f>
        <v>0</v>
      </c>
      <c r="J311" s="55">
        <f>ROUND(G311*$F311, 2)</f>
        <v>0</v>
      </c>
      <c r="K311" s="55">
        <f>ROUND($F311*ROUND(H311, 2), 2)</f>
        <v>0</v>
      </c>
      <c r="L311" s="55">
        <f>J311+K311</f>
        <v>0</v>
      </c>
    </row>
    <row r="312" spans="1:12" ht="36" customHeight="1" outlineLevel="2" x14ac:dyDescent="0.3">
      <c r="A312" s="14" t="s">
        <v>557</v>
      </c>
      <c r="B312" s="22" t="s">
        <v>558</v>
      </c>
      <c r="C312" s="11"/>
      <c r="D312" s="23" t="s">
        <v>63</v>
      </c>
      <c r="E312" s="24">
        <v>1</v>
      </c>
      <c r="F312" s="25">
        <v>48</v>
      </c>
      <c r="G312" s="26"/>
      <c r="H312" s="2"/>
      <c r="I312" s="2"/>
      <c r="J312" s="15">
        <f>ROUND(ROUND(G312, 2)*$F312, 2)</f>
        <v>0</v>
      </c>
      <c r="K312" s="56"/>
      <c r="L312" s="56"/>
    </row>
    <row r="313" spans="1:12" ht="36" customHeight="1" outlineLevel="2" x14ac:dyDescent="0.3">
      <c r="A313" s="14" t="s">
        <v>559</v>
      </c>
      <c r="B313" s="16" t="s">
        <v>560</v>
      </c>
      <c r="C313" s="11"/>
      <c r="D313" s="11" t="s">
        <v>63</v>
      </c>
      <c r="E313" s="17">
        <v>1</v>
      </c>
      <c r="F313" s="17">
        <v>1778</v>
      </c>
      <c r="G313" s="18">
        <f>IFERROR(ROUND(SUM(J314)/$F313, 2),0)</f>
        <v>1500</v>
      </c>
      <c r="H313" s="19"/>
      <c r="I313" s="18">
        <f>G313+ROUND(H313, 2)</f>
        <v>1500</v>
      </c>
      <c r="J313" s="55">
        <f>ROUND(G313*$F313, 2)</f>
        <v>2667000</v>
      </c>
      <c r="K313" s="55">
        <f>ROUND($F313*ROUND(H313, 2), 2)</f>
        <v>0</v>
      </c>
      <c r="L313" s="55">
        <f>J313+K313</f>
        <v>2667000</v>
      </c>
    </row>
    <row r="314" spans="1:12" ht="56.25" outlineLevel="2" x14ac:dyDescent="0.3">
      <c r="A314" s="14" t="s">
        <v>561</v>
      </c>
      <c r="B314" s="20" t="s">
        <v>562</v>
      </c>
      <c r="C314" s="28"/>
      <c r="D314" s="51" t="s">
        <v>63</v>
      </c>
      <c r="E314" s="52">
        <v>1</v>
      </c>
      <c r="F314" s="53">
        <v>1778</v>
      </c>
      <c r="G314" s="21">
        <v>1500</v>
      </c>
      <c r="H314" s="2"/>
      <c r="I314" s="2"/>
      <c r="J314" s="15">
        <f>ROUND(ROUND(G314, 2)*$F314, 2)</f>
        <v>2667000</v>
      </c>
      <c r="K314" s="56"/>
      <c r="L314" s="56"/>
    </row>
    <row r="315" spans="1:12" ht="36" customHeight="1" outlineLevel="2" x14ac:dyDescent="0.3">
      <c r="A315" s="14" t="s">
        <v>563</v>
      </c>
      <c r="B315" s="16" t="s">
        <v>564</v>
      </c>
      <c r="C315" s="11"/>
      <c r="D315" s="11" t="s">
        <v>63</v>
      </c>
      <c r="E315" s="17">
        <v>1</v>
      </c>
      <c r="F315" s="17">
        <v>88</v>
      </c>
      <c r="G315" s="18">
        <f>IFERROR(ROUND(SUM(J316)/$F315, 2),0)</f>
        <v>1700</v>
      </c>
      <c r="H315" s="19"/>
      <c r="I315" s="18">
        <f>G315+ROUND(H315, 2)</f>
        <v>1700</v>
      </c>
      <c r="J315" s="55">
        <f>ROUND(G315*$F315, 2)</f>
        <v>149600</v>
      </c>
      <c r="K315" s="55">
        <f>ROUND($F315*ROUND(H315, 2), 2)</f>
        <v>0</v>
      </c>
      <c r="L315" s="55">
        <f>J315+K315</f>
        <v>149600</v>
      </c>
    </row>
    <row r="316" spans="1:12" ht="56.25" outlineLevel="2" x14ac:dyDescent="0.3">
      <c r="A316" s="14" t="s">
        <v>565</v>
      </c>
      <c r="B316" s="20" t="s">
        <v>566</v>
      </c>
      <c r="C316" s="28"/>
      <c r="D316" s="51" t="s">
        <v>63</v>
      </c>
      <c r="E316" s="52">
        <v>1</v>
      </c>
      <c r="F316" s="53">
        <v>88</v>
      </c>
      <c r="G316" s="21">
        <v>1700</v>
      </c>
      <c r="H316" s="2"/>
      <c r="I316" s="2"/>
      <c r="J316" s="15">
        <f>ROUND(ROUND(G316, 2)*$F316, 2)</f>
        <v>149600</v>
      </c>
      <c r="K316" s="56"/>
      <c r="L316" s="56"/>
    </row>
    <row r="317" spans="1:12" ht="36" customHeight="1" outlineLevel="2" x14ac:dyDescent="0.3">
      <c r="A317" s="14" t="s">
        <v>567</v>
      </c>
      <c r="B317" s="16" t="s">
        <v>396</v>
      </c>
      <c r="C317" s="11"/>
      <c r="D317" s="11" t="s">
        <v>63</v>
      </c>
      <c r="E317" s="17">
        <v>1</v>
      </c>
      <c r="F317" s="17">
        <v>192</v>
      </c>
      <c r="G317" s="18">
        <f>IFERROR(ROUND(SUM(J318,J319,J320,J321)/$F317, 2),0)</f>
        <v>0</v>
      </c>
      <c r="H317" s="19"/>
      <c r="I317" s="18">
        <f>G317+ROUND(H317, 2)</f>
        <v>0</v>
      </c>
      <c r="J317" s="55">
        <f>ROUND(G317*$F317, 2)</f>
        <v>0</v>
      </c>
      <c r="K317" s="55">
        <f>ROUND($F317*ROUND(H317, 2), 2)</f>
        <v>0</v>
      </c>
      <c r="L317" s="55">
        <f>J317+K317</f>
        <v>0</v>
      </c>
    </row>
    <row r="318" spans="1:12" ht="54" customHeight="1" outlineLevel="2" x14ac:dyDescent="0.3">
      <c r="A318" s="14" t="s">
        <v>568</v>
      </c>
      <c r="B318" s="22" t="s">
        <v>569</v>
      </c>
      <c r="C318" s="11" t="s">
        <v>570</v>
      </c>
      <c r="D318" s="23" t="s">
        <v>63</v>
      </c>
      <c r="E318" s="24">
        <v>1</v>
      </c>
      <c r="F318" s="25">
        <v>62</v>
      </c>
      <c r="G318" s="26"/>
      <c r="H318" s="2"/>
      <c r="I318" s="2"/>
      <c r="J318" s="15">
        <f>ROUND(ROUND(G318, 2)*$F318, 2)</f>
        <v>0</v>
      </c>
      <c r="K318" s="56"/>
      <c r="L318" s="56"/>
    </row>
    <row r="319" spans="1:12" ht="36" customHeight="1" outlineLevel="2" x14ac:dyDescent="0.3">
      <c r="A319" s="14" t="s">
        <v>571</v>
      </c>
      <c r="B319" s="22" t="s">
        <v>572</v>
      </c>
      <c r="C319" s="11" t="s">
        <v>573</v>
      </c>
      <c r="D319" s="23" t="s">
        <v>63</v>
      </c>
      <c r="E319" s="24">
        <v>1</v>
      </c>
      <c r="F319" s="25">
        <v>62</v>
      </c>
      <c r="G319" s="26"/>
      <c r="H319" s="2"/>
      <c r="I319" s="2"/>
      <c r="J319" s="15">
        <f>ROUND(ROUND(G319, 2)*$F319, 2)</f>
        <v>0</v>
      </c>
      <c r="K319" s="56"/>
      <c r="L319" s="56"/>
    </row>
    <row r="320" spans="1:12" ht="36" customHeight="1" outlineLevel="2" x14ac:dyDescent="0.3">
      <c r="A320" s="14" t="s">
        <v>574</v>
      </c>
      <c r="B320" s="22" t="s">
        <v>575</v>
      </c>
      <c r="C320" s="11"/>
      <c r="D320" s="23" t="s">
        <v>63</v>
      </c>
      <c r="E320" s="24">
        <v>1</v>
      </c>
      <c r="F320" s="25">
        <v>56</v>
      </c>
      <c r="G320" s="26"/>
      <c r="H320" s="2"/>
      <c r="I320" s="2"/>
      <c r="J320" s="15">
        <f>ROUND(ROUND(G320, 2)*$F320, 2)</f>
        <v>0</v>
      </c>
      <c r="K320" s="56"/>
      <c r="L320" s="56"/>
    </row>
    <row r="321" spans="1:12" ht="36" customHeight="1" outlineLevel="2" x14ac:dyDescent="0.3">
      <c r="A321" s="14" t="s">
        <v>576</v>
      </c>
      <c r="B321" s="22" t="s">
        <v>577</v>
      </c>
      <c r="C321" s="11"/>
      <c r="D321" s="23" t="s">
        <v>63</v>
      </c>
      <c r="E321" s="24">
        <v>1</v>
      </c>
      <c r="F321" s="25">
        <v>12</v>
      </c>
      <c r="G321" s="26"/>
      <c r="H321" s="2"/>
      <c r="I321" s="2"/>
      <c r="J321" s="15">
        <f>ROUND(ROUND(G321, 2)*$F321, 2)</f>
        <v>0</v>
      </c>
      <c r="K321" s="56"/>
      <c r="L321" s="56"/>
    </row>
    <row r="322" spans="1:12" ht="18" customHeight="1" outlineLevel="2" x14ac:dyDescent="0.3">
      <c r="A322" s="14" t="s">
        <v>578</v>
      </c>
      <c r="B322" s="16" t="s">
        <v>263</v>
      </c>
      <c r="C322" s="11"/>
      <c r="D322" s="11" t="s">
        <v>63</v>
      </c>
      <c r="E322" s="17">
        <v>1</v>
      </c>
      <c r="F322" s="17">
        <v>34</v>
      </c>
      <c r="G322" s="18">
        <f>IFERROR(ROUND(SUM(J323,J324,J325,J326)/$F322, 2),0)</f>
        <v>0</v>
      </c>
      <c r="H322" s="19"/>
      <c r="I322" s="18">
        <f>G322+ROUND(H322, 2)</f>
        <v>0</v>
      </c>
      <c r="J322" s="55">
        <f>ROUND(G322*$F322, 2)</f>
        <v>0</v>
      </c>
      <c r="K322" s="55">
        <f>ROUND($F322*ROUND(H322, 2), 2)</f>
        <v>0</v>
      </c>
      <c r="L322" s="55">
        <f>J322+K322</f>
        <v>0</v>
      </c>
    </row>
    <row r="323" spans="1:12" ht="36" customHeight="1" outlineLevel="2" x14ac:dyDescent="0.3">
      <c r="A323" s="14" t="s">
        <v>579</v>
      </c>
      <c r="B323" s="22" t="s">
        <v>580</v>
      </c>
      <c r="C323" s="11" t="s">
        <v>581</v>
      </c>
      <c r="D323" s="23" t="s">
        <v>63</v>
      </c>
      <c r="E323" s="24">
        <v>1</v>
      </c>
      <c r="F323" s="25">
        <v>2</v>
      </c>
      <c r="G323" s="26"/>
      <c r="H323" s="2"/>
      <c r="I323" s="2"/>
      <c r="J323" s="15">
        <f>ROUND(ROUND(G323, 2)*$F323, 2)</f>
        <v>0</v>
      </c>
      <c r="K323" s="56"/>
      <c r="L323" s="56"/>
    </row>
    <row r="324" spans="1:12" ht="36" customHeight="1" outlineLevel="2" x14ac:dyDescent="0.3">
      <c r="A324" s="14" t="s">
        <v>582</v>
      </c>
      <c r="B324" s="22" t="s">
        <v>583</v>
      </c>
      <c r="C324" s="11" t="s">
        <v>584</v>
      </c>
      <c r="D324" s="23" t="s">
        <v>63</v>
      </c>
      <c r="E324" s="24">
        <v>1</v>
      </c>
      <c r="F324" s="25">
        <v>26</v>
      </c>
      <c r="G324" s="26"/>
      <c r="H324" s="2"/>
      <c r="I324" s="2"/>
      <c r="J324" s="15">
        <f>ROUND(ROUND(G324, 2)*$F324, 2)</f>
        <v>0</v>
      </c>
      <c r="K324" s="56"/>
      <c r="L324" s="56"/>
    </row>
    <row r="325" spans="1:12" ht="54" customHeight="1" outlineLevel="2" x14ac:dyDescent="0.3">
      <c r="A325" s="14" t="s">
        <v>585</v>
      </c>
      <c r="B325" s="22" t="s">
        <v>586</v>
      </c>
      <c r="C325" s="11" t="s">
        <v>587</v>
      </c>
      <c r="D325" s="23" t="s">
        <v>63</v>
      </c>
      <c r="E325" s="24">
        <v>1</v>
      </c>
      <c r="F325" s="25">
        <v>4</v>
      </c>
      <c r="G325" s="26"/>
      <c r="H325" s="2"/>
      <c r="I325" s="2"/>
      <c r="J325" s="15">
        <f>ROUND(ROUND(G325, 2)*$F325, 2)</f>
        <v>0</v>
      </c>
      <c r="K325" s="56"/>
      <c r="L325" s="56"/>
    </row>
    <row r="326" spans="1:12" ht="36" customHeight="1" outlineLevel="2" x14ac:dyDescent="0.3">
      <c r="A326" s="14" t="s">
        <v>588</v>
      </c>
      <c r="B326" s="22" t="s">
        <v>589</v>
      </c>
      <c r="C326" s="11" t="s">
        <v>590</v>
      </c>
      <c r="D326" s="23" t="s">
        <v>63</v>
      </c>
      <c r="E326" s="24">
        <v>1</v>
      </c>
      <c r="F326" s="25">
        <v>2</v>
      </c>
      <c r="G326" s="26"/>
      <c r="H326" s="2"/>
      <c r="I326" s="2"/>
      <c r="J326" s="15">
        <f>ROUND(ROUND(G326, 2)*$F326, 2)</f>
        <v>0</v>
      </c>
      <c r="K326" s="56"/>
      <c r="L326" s="56"/>
    </row>
    <row r="327" spans="1:12" ht="36" customHeight="1" outlineLevel="2" x14ac:dyDescent="0.3">
      <c r="A327" s="14" t="s">
        <v>591</v>
      </c>
      <c r="B327" s="16" t="s">
        <v>83</v>
      </c>
      <c r="C327" s="11"/>
      <c r="D327" s="11" t="s">
        <v>63</v>
      </c>
      <c r="E327" s="17">
        <v>1</v>
      </c>
      <c r="F327" s="17">
        <v>951</v>
      </c>
      <c r="G327" s="18">
        <f>IFERROR(ROUND(SUM(J328,J329,J330)/$F327, 2),0)</f>
        <v>0</v>
      </c>
      <c r="H327" s="19"/>
      <c r="I327" s="18">
        <f>G327+ROUND(H327, 2)</f>
        <v>0</v>
      </c>
      <c r="J327" s="55">
        <f>ROUND(G327*$F327, 2)</f>
        <v>0</v>
      </c>
      <c r="K327" s="55">
        <f>ROUND($F327*ROUND(H327, 2), 2)</f>
        <v>0</v>
      </c>
      <c r="L327" s="55">
        <f>J327+K327</f>
        <v>0</v>
      </c>
    </row>
    <row r="328" spans="1:12" ht="36" customHeight="1" outlineLevel="2" x14ac:dyDescent="0.3">
      <c r="A328" s="14" t="s">
        <v>592</v>
      </c>
      <c r="B328" s="22" t="s">
        <v>593</v>
      </c>
      <c r="C328" s="11"/>
      <c r="D328" s="23" t="s">
        <v>63</v>
      </c>
      <c r="E328" s="24">
        <v>1</v>
      </c>
      <c r="F328" s="25">
        <v>837</v>
      </c>
      <c r="G328" s="26"/>
      <c r="H328" s="2"/>
      <c r="I328" s="2"/>
      <c r="J328" s="15">
        <f>ROUND(ROUND(G328, 2)*$F328, 2)</f>
        <v>0</v>
      </c>
      <c r="K328" s="56"/>
      <c r="L328" s="56"/>
    </row>
    <row r="329" spans="1:12" ht="54" customHeight="1" outlineLevel="2" x14ac:dyDescent="0.3">
      <c r="A329" s="14" t="s">
        <v>594</v>
      </c>
      <c r="B329" s="22" t="s">
        <v>595</v>
      </c>
      <c r="C329" s="11" t="s">
        <v>596</v>
      </c>
      <c r="D329" s="23" t="s">
        <v>63</v>
      </c>
      <c r="E329" s="24">
        <v>1</v>
      </c>
      <c r="F329" s="25">
        <v>11</v>
      </c>
      <c r="G329" s="26"/>
      <c r="H329" s="2"/>
      <c r="I329" s="2"/>
      <c r="J329" s="15">
        <f>ROUND(ROUND(G329, 2)*$F329, 2)</f>
        <v>0</v>
      </c>
      <c r="K329" s="56"/>
      <c r="L329" s="56"/>
    </row>
    <row r="330" spans="1:12" ht="36" customHeight="1" outlineLevel="2" x14ac:dyDescent="0.3">
      <c r="A330" s="14" t="s">
        <v>597</v>
      </c>
      <c r="B330" s="22" t="s">
        <v>598</v>
      </c>
      <c r="C330" s="11"/>
      <c r="D330" s="23" t="s">
        <v>63</v>
      </c>
      <c r="E330" s="24">
        <v>1</v>
      </c>
      <c r="F330" s="25">
        <v>103</v>
      </c>
      <c r="G330" s="26"/>
      <c r="H330" s="2"/>
      <c r="I330" s="2"/>
      <c r="J330" s="15">
        <f>ROUND(ROUND(G330, 2)*$F330, 2)</f>
        <v>0</v>
      </c>
      <c r="K330" s="56"/>
      <c r="L330" s="56"/>
    </row>
    <row r="331" spans="1:12" ht="18" customHeight="1" outlineLevel="2" x14ac:dyDescent="0.3">
      <c r="A331" s="14" t="s">
        <v>599</v>
      </c>
      <c r="B331" s="16" t="s">
        <v>600</v>
      </c>
      <c r="C331" s="11"/>
      <c r="D331" s="11" t="s">
        <v>63</v>
      </c>
      <c r="E331" s="17">
        <v>1</v>
      </c>
      <c r="F331" s="17">
        <v>4</v>
      </c>
      <c r="G331" s="18">
        <f>IFERROR(ROUND(SUM(J332)/$F331, 2),0)</f>
        <v>0</v>
      </c>
      <c r="H331" s="19"/>
      <c r="I331" s="18">
        <f>G331+ROUND(H331, 2)</f>
        <v>0</v>
      </c>
      <c r="J331" s="55">
        <f>ROUND(G331*$F331, 2)</f>
        <v>0</v>
      </c>
      <c r="K331" s="55">
        <f>ROUND($F331*ROUND(H331, 2), 2)</f>
        <v>0</v>
      </c>
      <c r="L331" s="55">
        <f>J331+K331</f>
        <v>0</v>
      </c>
    </row>
    <row r="332" spans="1:12" ht="18" customHeight="1" outlineLevel="2" x14ac:dyDescent="0.3">
      <c r="A332" s="14" t="s">
        <v>601</v>
      </c>
      <c r="B332" s="22" t="s">
        <v>602</v>
      </c>
      <c r="C332" s="11"/>
      <c r="D332" s="23" t="s">
        <v>63</v>
      </c>
      <c r="E332" s="24">
        <v>1</v>
      </c>
      <c r="F332" s="25">
        <v>4</v>
      </c>
      <c r="G332" s="26"/>
      <c r="H332" s="2"/>
      <c r="I332" s="2"/>
      <c r="J332" s="15">
        <f>ROUND(ROUND(G332, 2)*$F332, 2)</f>
        <v>0</v>
      </c>
      <c r="K332" s="56"/>
      <c r="L332" s="56"/>
    </row>
    <row r="333" spans="1:12" ht="36" customHeight="1" outlineLevel="2" x14ac:dyDescent="0.3">
      <c r="A333" s="14" t="s">
        <v>603</v>
      </c>
      <c r="B333" s="16" t="s">
        <v>604</v>
      </c>
      <c r="C333" s="11"/>
      <c r="D333" s="11" t="s">
        <v>63</v>
      </c>
      <c r="E333" s="17">
        <v>1</v>
      </c>
      <c r="F333" s="17">
        <v>508</v>
      </c>
      <c r="G333" s="18">
        <f>IFERROR(ROUND(SUM(J334)/$F333, 2),0)</f>
        <v>2400</v>
      </c>
      <c r="H333" s="19"/>
      <c r="I333" s="18">
        <f>G333+ROUND(H333, 2)</f>
        <v>2400</v>
      </c>
      <c r="J333" s="55">
        <f>ROUND(G333*$F333, 2)</f>
        <v>1219200</v>
      </c>
      <c r="K333" s="55">
        <f>ROUND($F333*ROUND(H333, 2), 2)</f>
        <v>0</v>
      </c>
      <c r="L333" s="55">
        <f>J333+K333</f>
        <v>1219200</v>
      </c>
    </row>
    <row r="334" spans="1:12" ht="37.5" outlineLevel="2" x14ac:dyDescent="0.3">
      <c r="A334" s="14" t="s">
        <v>605</v>
      </c>
      <c r="B334" s="20" t="s">
        <v>606</v>
      </c>
      <c r="C334" s="28"/>
      <c r="D334" s="51" t="s">
        <v>63</v>
      </c>
      <c r="E334" s="52">
        <v>1</v>
      </c>
      <c r="F334" s="53">
        <v>508</v>
      </c>
      <c r="G334" s="21">
        <v>2400</v>
      </c>
      <c r="H334" s="2"/>
      <c r="I334" s="2"/>
      <c r="J334" s="15">
        <f>ROUND(ROUND(G334, 2)*$F334, 2)</f>
        <v>1219200</v>
      </c>
      <c r="K334" s="56"/>
      <c r="L334" s="56"/>
    </row>
    <row r="335" spans="1:12" ht="18" customHeight="1" outlineLevel="2" x14ac:dyDescent="0.3">
      <c r="A335" s="14" t="s">
        <v>607</v>
      </c>
      <c r="B335" s="16" t="s">
        <v>608</v>
      </c>
      <c r="C335" s="11"/>
      <c r="D335" s="11" t="s">
        <v>63</v>
      </c>
      <c r="E335" s="17">
        <v>1</v>
      </c>
      <c r="F335" s="17">
        <v>51</v>
      </c>
      <c r="G335" s="18">
        <f>IFERROR(ROUND(SUM(J336)/$F335, 2),0)</f>
        <v>0</v>
      </c>
      <c r="H335" s="19"/>
      <c r="I335" s="18">
        <f>G335+ROUND(H335, 2)</f>
        <v>0</v>
      </c>
      <c r="J335" s="55">
        <f>ROUND(G335*$F335, 2)</f>
        <v>0</v>
      </c>
      <c r="K335" s="55">
        <f>ROUND($F335*ROUND(H335, 2), 2)</f>
        <v>0</v>
      </c>
      <c r="L335" s="55">
        <f>J335+K335</f>
        <v>0</v>
      </c>
    </row>
    <row r="336" spans="1:12" ht="36" customHeight="1" outlineLevel="2" x14ac:dyDescent="0.3">
      <c r="A336" s="14" t="s">
        <v>609</v>
      </c>
      <c r="B336" s="22" t="s">
        <v>610</v>
      </c>
      <c r="C336" s="11"/>
      <c r="D336" s="23" t="s">
        <v>63</v>
      </c>
      <c r="E336" s="24">
        <v>1</v>
      </c>
      <c r="F336" s="25">
        <v>51</v>
      </c>
      <c r="G336" s="26"/>
      <c r="H336" s="2"/>
      <c r="I336" s="2"/>
      <c r="J336" s="15">
        <f>ROUND(ROUND(G336, 2)*$F336, 2)</f>
        <v>0</v>
      </c>
      <c r="K336" s="56"/>
      <c r="L336" s="56"/>
    </row>
    <row r="337" spans="1:12" ht="18" customHeight="1" outlineLevel="2" x14ac:dyDescent="0.3">
      <c r="A337" s="14" t="s">
        <v>611</v>
      </c>
      <c r="B337" s="16" t="s">
        <v>275</v>
      </c>
      <c r="C337" s="11"/>
      <c r="D337" s="11" t="s">
        <v>63</v>
      </c>
      <c r="E337" s="17">
        <v>1</v>
      </c>
      <c r="F337" s="17">
        <v>8</v>
      </c>
      <c r="G337" s="18">
        <f>IFERROR(ROUND(SUM(J338)/$F337, 2),0)</f>
        <v>5000</v>
      </c>
      <c r="H337" s="19"/>
      <c r="I337" s="18">
        <f>G337+ROUND(H337, 2)</f>
        <v>5000</v>
      </c>
      <c r="J337" s="55">
        <f>ROUND(G337*$F337, 2)</f>
        <v>40000</v>
      </c>
      <c r="K337" s="55">
        <f>ROUND($F337*ROUND(H337, 2), 2)</f>
        <v>0</v>
      </c>
      <c r="L337" s="55">
        <f>J337+K337</f>
        <v>40000</v>
      </c>
    </row>
    <row r="338" spans="1:12" ht="37.5" outlineLevel="2" x14ac:dyDescent="0.3">
      <c r="A338" s="14" t="s">
        <v>612</v>
      </c>
      <c r="B338" s="20" t="s">
        <v>277</v>
      </c>
      <c r="C338" s="28"/>
      <c r="D338" s="51" t="s">
        <v>63</v>
      </c>
      <c r="E338" s="52">
        <v>1</v>
      </c>
      <c r="F338" s="53">
        <v>8</v>
      </c>
      <c r="G338" s="21">
        <v>5000</v>
      </c>
      <c r="H338" s="2"/>
      <c r="I338" s="2"/>
      <c r="J338" s="15">
        <f>ROUND(ROUND(G338, 2)*$F338, 2)</f>
        <v>40000</v>
      </c>
      <c r="K338" s="56"/>
      <c r="L338" s="56"/>
    </row>
    <row r="339" spans="1:12" ht="18" customHeight="1" outlineLevel="2" x14ac:dyDescent="0.3">
      <c r="A339" s="14" t="s">
        <v>613</v>
      </c>
      <c r="B339" s="16" t="s">
        <v>614</v>
      </c>
      <c r="C339" s="11"/>
      <c r="D339" s="11" t="s">
        <v>63</v>
      </c>
      <c r="E339" s="17">
        <v>1</v>
      </c>
      <c r="F339" s="17">
        <v>2</v>
      </c>
      <c r="G339" s="18">
        <f>IFERROR(ROUND(SUM(J340)/$F339, 2),0)</f>
        <v>12000</v>
      </c>
      <c r="H339" s="19"/>
      <c r="I339" s="18">
        <f>G339+ROUND(H339, 2)</f>
        <v>12000</v>
      </c>
      <c r="J339" s="55">
        <f>ROUND(G339*$F339, 2)</f>
        <v>24000</v>
      </c>
      <c r="K339" s="55">
        <f>ROUND($F339*ROUND(H339, 2), 2)</f>
        <v>0</v>
      </c>
      <c r="L339" s="55">
        <f>J339+K339</f>
        <v>24000</v>
      </c>
    </row>
    <row r="340" spans="1:12" ht="75" outlineLevel="2" x14ac:dyDescent="0.3">
      <c r="A340" s="14" t="s">
        <v>615</v>
      </c>
      <c r="B340" s="20" t="s">
        <v>616</v>
      </c>
      <c r="C340" s="28" t="s">
        <v>1061</v>
      </c>
      <c r="D340" s="51" t="s">
        <v>63</v>
      </c>
      <c r="E340" s="52">
        <v>1</v>
      </c>
      <c r="F340" s="53">
        <v>2</v>
      </c>
      <c r="G340" s="21">
        <v>12000</v>
      </c>
      <c r="H340" s="2"/>
      <c r="I340" s="2"/>
      <c r="J340" s="15">
        <f>ROUND(ROUND(G340, 2)*$F340, 2)</f>
        <v>24000</v>
      </c>
      <c r="K340" s="56"/>
      <c r="L340" s="56"/>
    </row>
    <row r="341" spans="1:12" ht="18" customHeight="1" outlineLevel="2" x14ac:dyDescent="0.3">
      <c r="A341" s="14" t="s">
        <v>617</v>
      </c>
      <c r="B341" s="16" t="s">
        <v>618</v>
      </c>
      <c r="C341" s="11"/>
      <c r="D341" s="11" t="s">
        <v>63</v>
      </c>
      <c r="E341" s="17">
        <v>1</v>
      </c>
      <c r="F341" s="17">
        <v>40</v>
      </c>
      <c r="G341" s="18">
        <f>IFERROR(ROUND(SUM(J342)/$F341, 2),0)</f>
        <v>850</v>
      </c>
      <c r="H341" s="19"/>
      <c r="I341" s="18">
        <f>G341+ROUND(H341, 2)</f>
        <v>850</v>
      </c>
      <c r="J341" s="55">
        <f>ROUND(G341*$F341, 2)</f>
        <v>34000</v>
      </c>
      <c r="K341" s="55">
        <f>ROUND($F341*ROUND(H341, 2), 2)</f>
        <v>0</v>
      </c>
      <c r="L341" s="55">
        <f>J341+K341</f>
        <v>34000</v>
      </c>
    </row>
    <row r="342" spans="1:12" outlineLevel="2" x14ac:dyDescent="0.3">
      <c r="A342" s="14" t="s">
        <v>619</v>
      </c>
      <c r="B342" s="20" t="s">
        <v>620</v>
      </c>
      <c r="C342" s="28"/>
      <c r="D342" s="51" t="s">
        <v>63</v>
      </c>
      <c r="E342" s="52">
        <v>1</v>
      </c>
      <c r="F342" s="53">
        <v>40</v>
      </c>
      <c r="G342" s="21">
        <v>850</v>
      </c>
      <c r="H342" s="2"/>
      <c r="I342" s="2"/>
      <c r="J342" s="15">
        <f>ROUND(ROUND(G342, 2)*$F342, 2)</f>
        <v>34000</v>
      </c>
      <c r="K342" s="56"/>
      <c r="L342" s="56"/>
    </row>
    <row r="343" spans="1:12" ht="18" customHeight="1" outlineLevel="2" x14ac:dyDescent="0.3">
      <c r="A343" s="14" t="s">
        <v>621</v>
      </c>
      <c r="B343" s="16" t="s">
        <v>622</v>
      </c>
      <c r="C343" s="11"/>
      <c r="D343" s="11" t="s">
        <v>63</v>
      </c>
      <c r="E343" s="17">
        <v>1</v>
      </c>
      <c r="F343" s="17">
        <v>111</v>
      </c>
      <c r="G343" s="18">
        <f>IFERROR(ROUND(SUM(J344,J345)/$F343, 2),0)</f>
        <v>2600</v>
      </c>
      <c r="H343" s="19"/>
      <c r="I343" s="18">
        <f>G343+ROUND(H343, 2)</f>
        <v>2600</v>
      </c>
      <c r="J343" s="55">
        <f>ROUND(G343*$F343, 2)</f>
        <v>288600</v>
      </c>
      <c r="K343" s="55">
        <f>ROUND($F343*ROUND(H343, 2), 2)</f>
        <v>0</v>
      </c>
      <c r="L343" s="55">
        <f>J343+K343</f>
        <v>288600</v>
      </c>
    </row>
    <row r="344" spans="1:12" ht="37.5" outlineLevel="2" x14ac:dyDescent="0.3">
      <c r="A344" s="14" t="s">
        <v>623</v>
      </c>
      <c r="B344" s="33" t="s">
        <v>624</v>
      </c>
      <c r="C344" s="28" t="s">
        <v>625</v>
      </c>
      <c r="D344" s="51" t="s">
        <v>63</v>
      </c>
      <c r="E344" s="52">
        <v>1</v>
      </c>
      <c r="F344" s="53">
        <v>3</v>
      </c>
      <c r="G344" s="21">
        <v>2600</v>
      </c>
      <c r="H344" s="2"/>
      <c r="I344" s="2"/>
      <c r="J344" s="15">
        <f>ROUND(ROUND(G344, 2)*$F344, 2)</f>
        <v>7800</v>
      </c>
      <c r="K344" s="56"/>
      <c r="L344" s="56"/>
    </row>
    <row r="345" spans="1:12" ht="37.5" outlineLevel="2" x14ac:dyDescent="0.3">
      <c r="A345" s="14" t="s">
        <v>626</v>
      </c>
      <c r="B345" s="33" t="s">
        <v>627</v>
      </c>
      <c r="C345" s="28"/>
      <c r="D345" s="51" t="s">
        <v>63</v>
      </c>
      <c r="E345" s="52">
        <v>1</v>
      </c>
      <c r="F345" s="53">
        <v>108</v>
      </c>
      <c r="G345" s="21">
        <v>2600</v>
      </c>
      <c r="H345" s="2"/>
      <c r="I345" s="2"/>
      <c r="J345" s="15">
        <f>ROUND(ROUND(G345, 2)*$F345, 2)</f>
        <v>280800</v>
      </c>
      <c r="K345" s="56"/>
      <c r="L345" s="56"/>
    </row>
    <row r="346" spans="1:12" ht="18" customHeight="1" outlineLevel="2" x14ac:dyDescent="0.3">
      <c r="A346" s="14" t="s">
        <v>628</v>
      </c>
      <c r="B346" s="16" t="s">
        <v>629</v>
      </c>
      <c r="C346" s="11"/>
      <c r="D346" s="11" t="s">
        <v>63</v>
      </c>
      <c r="E346" s="17">
        <v>1</v>
      </c>
      <c r="F346" s="17">
        <v>203</v>
      </c>
      <c r="G346" s="18">
        <f>IFERROR(ROUND(SUM(J347,J348)/$F346, 2),0)</f>
        <v>1000</v>
      </c>
      <c r="H346" s="19"/>
      <c r="I346" s="18">
        <f>G346+ROUND(H346, 2)</f>
        <v>1000</v>
      </c>
      <c r="J346" s="55">
        <f>ROUND(G346*$F346, 2)</f>
        <v>203000</v>
      </c>
      <c r="K346" s="55">
        <f>ROUND($F346*ROUND(H346, 2), 2)</f>
        <v>0</v>
      </c>
      <c r="L346" s="55">
        <f>J346+K346</f>
        <v>203000</v>
      </c>
    </row>
    <row r="347" spans="1:12" ht="37.5" outlineLevel="2" x14ac:dyDescent="0.3">
      <c r="A347" s="14" t="s">
        <v>630</v>
      </c>
      <c r="B347" s="20" t="s">
        <v>631</v>
      </c>
      <c r="C347" s="28"/>
      <c r="D347" s="51" t="s">
        <v>63</v>
      </c>
      <c r="E347" s="52">
        <v>1</v>
      </c>
      <c r="F347" s="53">
        <v>103</v>
      </c>
      <c r="G347" s="21">
        <v>1000</v>
      </c>
      <c r="H347" s="2"/>
      <c r="I347" s="2"/>
      <c r="J347" s="15">
        <f>ROUND(ROUND(G347, 2)*$F347, 2)</f>
        <v>103000</v>
      </c>
      <c r="K347" s="56"/>
      <c r="L347" s="56"/>
    </row>
    <row r="348" spans="1:12" ht="37.5" outlineLevel="2" x14ac:dyDescent="0.3">
      <c r="A348" s="14" t="s">
        <v>632</v>
      </c>
      <c r="B348" s="20" t="s">
        <v>633</v>
      </c>
      <c r="C348" s="28"/>
      <c r="D348" s="51" t="s">
        <v>63</v>
      </c>
      <c r="E348" s="52">
        <v>1</v>
      </c>
      <c r="F348" s="53">
        <v>100</v>
      </c>
      <c r="G348" s="21">
        <v>1000</v>
      </c>
      <c r="H348" s="2"/>
      <c r="I348" s="2"/>
      <c r="J348" s="15">
        <f>ROUND(ROUND(G348, 2)*$F348, 2)</f>
        <v>100000</v>
      </c>
      <c r="K348" s="56"/>
      <c r="L348" s="56"/>
    </row>
    <row r="349" spans="1:12" ht="18" customHeight="1" outlineLevel="2" x14ac:dyDescent="0.3">
      <c r="A349" s="14" t="s">
        <v>634</v>
      </c>
      <c r="B349" s="16" t="s">
        <v>635</v>
      </c>
      <c r="C349" s="11"/>
      <c r="D349" s="11" t="s">
        <v>63</v>
      </c>
      <c r="E349" s="17">
        <v>1</v>
      </c>
      <c r="F349" s="17">
        <v>1</v>
      </c>
      <c r="G349" s="18">
        <f>IFERROR(ROUND(SUM(J350)/$F349, 2),0)</f>
        <v>0</v>
      </c>
      <c r="H349" s="19"/>
      <c r="I349" s="18">
        <f>G349+ROUND(H349, 2)</f>
        <v>0</v>
      </c>
      <c r="J349" s="55">
        <f>ROUND(G349*$F349, 2)</f>
        <v>0</v>
      </c>
      <c r="K349" s="55">
        <f>ROUND($F349*ROUND(H349, 2), 2)</f>
        <v>0</v>
      </c>
      <c r="L349" s="55">
        <f>J349+K349</f>
        <v>0</v>
      </c>
    </row>
    <row r="350" spans="1:12" ht="72" customHeight="1" outlineLevel="2" x14ac:dyDescent="0.3">
      <c r="A350" s="14" t="s">
        <v>636</v>
      </c>
      <c r="B350" s="22" t="s">
        <v>637</v>
      </c>
      <c r="C350" s="11" t="s">
        <v>638</v>
      </c>
      <c r="D350" s="23" t="s">
        <v>63</v>
      </c>
      <c r="E350" s="24">
        <v>1</v>
      </c>
      <c r="F350" s="25">
        <v>1</v>
      </c>
      <c r="G350" s="26"/>
      <c r="H350" s="2"/>
      <c r="I350" s="2"/>
      <c r="J350" s="15">
        <f>ROUND(ROUND(G350, 2)*$F350, 2)</f>
        <v>0</v>
      </c>
      <c r="K350" s="56"/>
      <c r="L350" s="56"/>
    </row>
    <row r="351" spans="1:12" ht="18" customHeight="1" outlineLevel="2" x14ac:dyDescent="0.3">
      <c r="A351" s="14" t="s">
        <v>639</v>
      </c>
      <c r="B351" s="16" t="s">
        <v>640</v>
      </c>
      <c r="C351" s="11"/>
      <c r="D351" s="11" t="s">
        <v>63</v>
      </c>
      <c r="E351" s="17">
        <v>1</v>
      </c>
      <c r="F351" s="17">
        <v>3</v>
      </c>
      <c r="G351" s="18">
        <f>IFERROR(ROUND(SUM(J352,J353)/$F351, 2),0)</f>
        <v>0</v>
      </c>
      <c r="H351" s="19"/>
      <c r="I351" s="18">
        <f>G351+ROUND(H351, 2)</f>
        <v>0</v>
      </c>
      <c r="J351" s="55">
        <f>ROUND(G351*$F351, 2)</f>
        <v>0</v>
      </c>
      <c r="K351" s="55">
        <f>ROUND($F351*ROUND(H351, 2), 2)</f>
        <v>0</v>
      </c>
      <c r="L351" s="55">
        <f>J351+K351</f>
        <v>0</v>
      </c>
    </row>
    <row r="352" spans="1:12" ht="72" customHeight="1" outlineLevel="2" x14ac:dyDescent="0.3">
      <c r="A352" s="14" t="s">
        <v>641</v>
      </c>
      <c r="B352" s="22" t="s">
        <v>642</v>
      </c>
      <c r="C352" s="11" t="s">
        <v>643</v>
      </c>
      <c r="D352" s="23" t="s">
        <v>63</v>
      </c>
      <c r="E352" s="24">
        <v>1</v>
      </c>
      <c r="F352" s="25">
        <v>2</v>
      </c>
      <c r="G352" s="26"/>
      <c r="H352" s="2"/>
      <c r="I352" s="2"/>
      <c r="J352" s="15">
        <f>ROUND(ROUND(G352, 2)*$F352, 2)</f>
        <v>0</v>
      </c>
      <c r="K352" s="56"/>
      <c r="L352" s="56"/>
    </row>
    <row r="353" spans="1:12" ht="126" customHeight="1" outlineLevel="2" x14ac:dyDescent="0.3">
      <c r="A353" s="14" t="s">
        <v>644</v>
      </c>
      <c r="B353" s="22" t="s">
        <v>645</v>
      </c>
      <c r="C353" s="11" t="s">
        <v>646</v>
      </c>
      <c r="D353" s="23" t="s">
        <v>63</v>
      </c>
      <c r="E353" s="24">
        <v>1</v>
      </c>
      <c r="F353" s="25">
        <v>1</v>
      </c>
      <c r="G353" s="26"/>
      <c r="H353" s="2"/>
      <c r="I353" s="2"/>
      <c r="J353" s="15">
        <f>ROUND(ROUND(G353, 2)*$F353, 2)</f>
        <v>0</v>
      </c>
      <c r="K353" s="56"/>
      <c r="L353" s="56"/>
    </row>
    <row r="354" spans="1:12" ht="18" customHeight="1" outlineLevel="2" x14ac:dyDescent="0.3">
      <c r="A354" s="14" t="s">
        <v>647</v>
      </c>
      <c r="B354" s="16" t="s">
        <v>189</v>
      </c>
      <c r="C354" s="11"/>
      <c r="D354" s="11" t="s">
        <v>63</v>
      </c>
      <c r="E354" s="17">
        <v>1</v>
      </c>
      <c r="F354" s="17">
        <v>17</v>
      </c>
      <c r="G354" s="18">
        <f>IFERROR(ROUND(SUM(J355)/$F354, 2),0)</f>
        <v>0</v>
      </c>
      <c r="H354" s="19"/>
      <c r="I354" s="18">
        <f>G354+ROUND(H354, 2)</f>
        <v>0</v>
      </c>
      <c r="J354" s="55">
        <f>ROUND(G354*$F354, 2)</f>
        <v>0</v>
      </c>
      <c r="K354" s="55">
        <f>ROUND($F354*ROUND(H354, 2), 2)</f>
        <v>0</v>
      </c>
      <c r="L354" s="55">
        <f>J354+K354</f>
        <v>0</v>
      </c>
    </row>
    <row r="355" spans="1:12" ht="18" customHeight="1" outlineLevel="2" x14ac:dyDescent="0.3">
      <c r="A355" s="14" t="s">
        <v>648</v>
      </c>
      <c r="B355" s="22" t="s">
        <v>296</v>
      </c>
      <c r="C355" s="11"/>
      <c r="D355" s="23" t="s">
        <v>63</v>
      </c>
      <c r="E355" s="24">
        <v>1</v>
      </c>
      <c r="F355" s="25">
        <v>17</v>
      </c>
      <c r="G355" s="26"/>
      <c r="H355" s="2"/>
      <c r="I355" s="2"/>
      <c r="J355" s="15">
        <f>ROUND(ROUND(G355, 2)*$F355, 2)</f>
        <v>0</v>
      </c>
      <c r="K355" s="56"/>
      <c r="L355" s="56"/>
    </row>
    <row r="356" spans="1:12" ht="18" customHeight="1" outlineLevel="2" x14ac:dyDescent="0.3">
      <c r="A356" s="14" t="s">
        <v>649</v>
      </c>
      <c r="B356" s="16" t="s">
        <v>194</v>
      </c>
      <c r="C356" s="11"/>
      <c r="D356" s="11" t="s">
        <v>63</v>
      </c>
      <c r="E356" s="17">
        <v>1</v>
      </c>
      <c r="F356" s="17">
        <v>1</v>
      </c>
      <c r="G356" s="18">
        <f>IFERROR(ROUND(SUM(J357)/$F356, 2),0)</f>
        <v>0</v>
      </c>
      <c r="H356" s="19"/>
      <c r="I356" s="18">
        <f>G356+ROUND(H356, 2)</f>
        <v>0</v>
      </c>
      <c r="J356" s="55">
        <f>ROUND(G356*$F356, 2)</f>
        <v>0</v>
      </c>
      <c r="K356" s="55">
        <f>ROUND($F356*ROUND(H356, 2), 2)</f>
        <v>0</v>
      </c>
      <c r="L356" s="55">
        <f>J356+K356</f>
        <v>0</v>
      </c>
    </row>
    <row r="357" spans="1:12" ht="18" customHeight="1" outlineLevel="2" x14ac:dyDescent="0.3">
      <c r="A357" s="14" t="s">
        <v>650</v>
      </c>
      <c r="B357" s="22" t="s">
        <v>651</v>
      </c>
      <c r="C357" s="11"/>
      <c r="D357" s="23" t="s">
        <v>63</v>
      </c>
      <c r="E357" s="24">
        <v>1</v>
      </c>
      <c r="F357" s="25">
        <v>1</v>
      </c>
      <c r="G357" s="26"/>
      <c r="H357" s="2"/>
      <c r="I357" s="2"/>
      <c r="J357" s="15">
        <f>ROUND(ROUND(G357, 2)*$F357, 2)</f>
        <v>0</v>
      </c>
      <c r="K357" s="56"/>
      <c r="L357" s="56"/>
    </row>
    <row r="358" spans="1:12" ht="18" customHeight="1" outlineLevel="2" x14ac:dyDescent="0.3">
      <c r="A358" s="14" t="s">
        <v>652</v>
      </c>
      <c r="B358" s="16" t="s">
        <v>653</v>
      </c>
      <c r="C358" s="11"/>
      <c r="D358" s="11" t="s">
        <v>63</v>
      </c>
      <c r="E358" s="17">
        <v>1</v>
      </c>
      <c r="F358" s="17">
        <v>211</v>
      </c>
      <c r="G358" s="18">
        <f>IFERROR(ROUND(SUM(J359,J360,J361,J362)/$F358, 2),0)</f>
        <v>195.02</v>
      </c>
      <c r="H358" s="19"/>
      <c r="I358" s="18">
        <f>G358+ROUND(H358, 2)</f>
        <v>195.02</v>
      </c>
      <c r="J358" s="55">
        <f>ROUND(G358*$F358, 2)</f>
        <v>41149.22</v>
      </c>
      <c r="K358" s="55">
        <f>ROUND($F358*ROUND(H358, 2), 2)</f>
        <v>0</v>
      </c>
      <c r="L358" s="55">
        <f>J358+K358</f>
        <v>41149.22</v>
      </c>
    </row>
    <row r="359" spans="1:12" ht="37.5" outlineLevel="2" x14ac:dyDescent="0.3">
      <c r="A359" s="14" t="s">
        <v>654</v>
      </c>
      <c r="B359" s="20" t="s">
        <v>655</v>
      </c>
      <c r="C359" s="28" t="s">
        <v>656</v>
      </c>
      <c r="D359" s="51" t="s">
        <v>63</v>
      </c>
      <c r="E359" s="52">
        <v>1</v>
      </c>
      <c r="F359" s="53">
        <v>55</v>
      </c>
      <c r="G359" s="21">
        <v>70</v>
      </c>
      <c r="H359" s="2"/>
      <c r="I359" s="2"/>
      <c r="J359" s="15">
        <f>ROUND(ROUND(G359, 2)*$F359, 2)</f>
        <v>3850</v>
      </c>
      <c r="K359" s="56"/>
      <c r="L359" s="56"/>
    </row>
    <row r="360" spans="1:12" outlineLevel="2" x14ac:dyDescent="0.3">
      <c r="A360" s="14" t="s">
        <v>657</v>
      </c>
      <c r="B360" s="20" t="s">
        <v>658</v>
      </c>
      <c r="C360" s="28" t="s">
        <v>659</v>
      </c>
      <c r="D360" s="51" t="s">
        <v>63</v>
      </c>
      <c r="E360" s="52">
        <v>1</v>
      </c>
      <c r="F360" s="53">
        <v>138</v>
      </c>
      <c r="G360" s="21">
        <v>70</v>
      </c>
      <c r="H360" s="2"/>
      <c r="I360" s="2"/>
      <c r="J360" s="15">
        <f>ROUND(ROUND(G360, 2)*$F360, 2)</f>
        <v>9660</v>
      </c>
      <c r="K360" s="56"/>
      <c r="L360" s="56"/>
    </row>
    <row r="361" spans="1:12" outlineLevel="2" x14ac:dyDescent="0.3">
      <c r="A361" s="14" t="s">
        <v>660</v>
      </c>
      <c r="B361" s="20" t="s">
        <v>661</v>
      </c>
      <c r="C361" s="28" t="s">
        <v>659</v>
      </c>
      <c r="D361" s="51" t="s">
        <v>63</v>
      </c>
      <c r="E361" s="52">
        <v>1</v>
      </c>
      <c r="F361" s="53">
        <v>14</v>
      </c>
      <c r="G361" s="21">
        <v>1700</v>
      </c>
      <c r="H361" s="2"/>
      <c r="I361" s="2"/>
      <c r="J361" s="15">
        <f>ROUND(ROUND(G361, 2)*$F361, 2)</f>
        <v>23800</v>
      </c>
      <c r="K361" s="56"/>
      <c r="L361" s="56"/>
    </row>
    <row r="362" spans="1:12" outlineLevel="2" x14ac:dyDescent="0.3">
      <c r="A362" s="14" t="s">
        <v>662</v>
      </c>
      <c r="B362" s="20" t="s">
        <v>663</v>
      </c>
      <c r="C362" s="28" t="s">
        <v>659</v>
      </c>
      <c r="D362" s="51" t="s">
        <v>63</v>
      </c>
      <c r="E362" s="52">
        <v>1</v>
      </c>
      <c r="F362" s="53">
        <v>4</v>
      </c>
      <c r="G362" s="21">
        <v>960</v>
      </c>
      <c r="H362" s="2"/>
      <c r="I362" s="2"/>
      <c r="J362" s="15">
        <f>ROUND(ROUND(G362, 2)*$F362, 2)</f>
        <v>3840</v>
      </c>
      <c r="K362" s="56"/>
      <c r="L362" s="56"/>
    </row>
    <row r="363" spans="1:12" ht="18" customHeight="1" outlineLevel="2" x14ac:dyDescent="0.3">
      <c r="A363" s="14" t="s">
        <v>664</v>
      </c>
      <c r="B363" s="16" t="s">
        <v>665</v>
      </c>
      <c r="C363" s="11"/>
      <c r="D363" s="11" t="s">
        <v>63</v>
      </c>
      <c r="E363" s="17">
        <v>1</v>
      </c>
      <c r="F363" s="17">
        <v>58</v>
      </c>
      <c r="G363" s="18">
        <f>IFERROR(ROUND(SUM(J364)/$F363, 2),0)</f>
        <v>20000</v>
      </c>
      <c r="H363" s="19"/>
      <c r="I363" s="18">
        <f>G363+ROUND(H363, 2)</f>
        <v>20000</v>
      </c>
      <c r="J363" s="55">
        <f>ROUND(G363*$F363, 2)</f>
        <v>1160000</v>
      </c>
      <c r="K363" s="55">
        <f>ROUND($F363*ROUND(H363, 2), 2)</f>
        <v>0</v>
      </c>
      <c r="L363" s="55">
        <f>J363+K363</f>
        <v>1160000</v>
      </c>
    </row>
    <row r="364" spans="1:12" ht="37.5" outlineLevel="2" x14ac:dyDescent="0.3">
      <c r="A364" s="14" t="s">
        <v>666</v>
      </c>
      <c r="B364" s="33" t="s">
        <v>667</v>
      </c>
      <c r="C364" s="28"/>
      <c r="D364" s="51" t="s">
        <v>63</v>
      </c>
      <c r="E364" s="52">
        <v>1</v>
      </c>
      <c r="F364" s="53">
        <v>58</v>
      </c>
      <c r="G364" s="21">
        <v>20000</v>
      </c>
      <c r="H364" s="2"/>
      <c r="I364" s="2"/>
      <c r="J364" s="15">
        <f>ROUND(ROUND(G364, 2)*$F364, 2)</f>
        <v>1160000</v>
      </c>
      <c r="K364" s="56"/>
      <c r="L364" s="56"/>
    </row>
    <row r="365" spans="1:12" ht="18" customHeight="1" outlineLevel="2" x14ac:dyDescent="0.3">
      <c r="A365" s="14" t="s">
        <v>668</v>
      </c>
      <c r="B365" s="16" t="s">
        <v>205</v>
      </c>
      <c r="C365" s="11"/>
      <c r="D365" s="11" t="s">
        <v>63</v>
      </c>
      <c r="E365" s="17">
        <v>1</v>
      </c>
      <c r="F365" s="17">
        <v>4</v>
      </c>
      <c r="G365" s="18">
        <f>IFERROR(ROUND(SUM(J366)/$F365, 2),0)</f>
        <v>0</v>
      </c>
      <c r="H365" s="19"/>
      <c r="I365" s="18">
        <f>G365+ROUND(H365, 2)</f>
        <v>0</v>
      </c>
      <c r="J365" s="55">
        <f>ROUND(G365*$F365, 2)</f>
        <v>0</v>
      </c>
      <c r="K365" s="55">
        <f>ROUND($F365*ROUND(H365, 2), 2)</f>
        <v>0</v>
      </c>
      <c r="L365" s="55">
        <f>J365+K365</f>
        <v>0</v>
      </c>
    </row>
    <row r="366" spans="1:12" ht="36" customHeight="1" outlineLevel="2" x14ac:dyDescent="0.3">
      <c r="A366" s="14" t="s">
        <v>669</v>
      </c>
      <c r="B366" s="22" t="s">
        <v>670</v>
      </c>
      <c r="C366" s="11"/>
      <c r="D366" s="23" t="s">
        <v>63</v>
      </c>
      <c r="E366" s="24">
        <v>1</v>
      </c>
      <c r="F366" s="25">
        <v>4</v>
      </c>
      <c r="G366" s="26"/>
      <c r="H366" s="2"/>
      <c r="I366" s="2"/>
      <c r="J366" s="15">
        <f>ROUND(ROUND(G366, 2)*$F366, 2)</f>
        <v>0</v>
      </c>
      <c r="K366" s="56"/>
      <c r="L366" s="56"/>
    </row>
    <row r="367" spans="1:12" ht="18" customHeight="1" outlineLevel="2" x14ac:dyDescent="0.3">
      <c r="A367" s="14" t="s">
        <v>671</v>
      </c>
      <c r="B367" s="16" t="s">
        <v>672</v>
      </c>
      <c r="C367" s="11"/>
      <c r="D367" s="11" t="s">
        <v>63</v>
      </c>
      <c r="E367" s="17">
        <v>1</v>
      </c>
      <c r="F367" s="17">
        <v>1</v>
      </c>
      <c r="G367" s="18">
        <f>IFERROR(ROUND(SUM(J368,J369,J370)/$F367, 2),0)</f>
        <v>0</v>
      </c>
      <c r="H367" s="19"/>
      <c r="I367" s="18">
        <f>G367+ROUND(H367, 2)</f>
        <v>0</v>
      </c>
      <c r="J367" s="55">
        <f>ROUND(G367*$F367, 2)</f>
        <v>0</v>
      </c>
      <c r="K367" s="55">
        <f>ROUND($F367*ROUND(H367, 2), 2)</f>
        <v>0</v>
      </c>
      <c r="L367" s="55">
        <f>J367+K367</f>
        <v>0</v>
      </c>
    </row>
    <row r="368" spans="1:12" ht="18" customHeight="1" outlineLevel="2" x14ac:dyDescent="0.3">
      <c r="A368" s="14" t="s">
        <v>673</v>
      </c>
      <c r="B368" s="22" t="s">
        <v>674</v>
      </c>
      <c r="C368" s="11" t="s">
        <v>675</v>
      </c>
      <c r="D368" s="23" t="s">
        <v>63</v>
      </c>
      <c r="E368" s="24">
        <v>1</v>
      </c>
      <c r="F368" s="24">
        <v>1</v>
      </c>
      <c r="G368" s="26"/>
      <c r="H368" s="2"/>
      <c r="I368" s="2"/>
      <c r="J368" s="15">
        <f>ROUND(ROUND(G368, 2)*$F368, 2)</f>
        <v>0</v>
      </c>
      <c r="K368" s="56"/>
      <c r="L368" s="56"/>
    </row>
    <row r="369" spans="1:12" ht="36" customHeight="1" outlineLevel="2" x14ac:dyDescent="0.3">
      <c r="A369" s="14" t="s">
        <v>676</v>
      </c>
      <c r="B369" s="22" t="s">
        <v>677</v>
      </c>
      <c r="C369" s="11"/>
      <c r="D369" s="23" t="s">
        <v>678</v>
      </c>
      <c r="E369" s="24">
        <v>1</v>
      </c>
      <c r="F369" s="24">
        <v>1</v>
      </c>
      <c r="G369" s="26"/>
      <c r="H369" s="2"/>
      <c r="I369" s="2"/>
      <c r="J369" s="15">
        <f>ROUND(ROUND(G369, 2)*$F369, 2)</f>
        <v>0</v>
      </c>
      <c r="K369" s="56"/>
      <c r="L369" s="56"/>
    </row>
    <row r="370" spans="1:12" ht="18" customHeight="1" outlineLevel="2" x14ac:dyDescent="0.3">
      <c r="A370" s="14" t="s">
        <v>679</v>
      </c>
      <c r="B370" s="22" t="s">
        <v>680</v>
      </c>
      <c r="C370" s="11"/>
      <c r="D370" s="23" t="s">
        <v>63</v>
      </c>
      <c r="E370" s="24">
        <v>1</v>
      </c>
      <c r="F370" s="24">
        <v>1</v>
      </c>
      <c r="G370" s="26"/>
      <c r="H370" s="2"/>
      <c r="I370" s="2"/>
      <c r="J370" s="15">
        <f>ROUND(ROUND(G370, 2)*$F370, 2)</f>
        <v>0</v>
      </c>
      <c r="K370" s="56"/>
      <c r="L370" s="56"/>
    </row>
    <row r="371" spans="1:12" ht="16.899999999999999" customHeight="1" outlineLevel="1" x14ac:dyDescent="0.3">
      <c r="A371" s="14" t="s">
        <v>681</v>
      </c>
      <c r="B371" s="50" t="s">
        <v>106</v>
      </c>
      <c r="C371" s="50"/>
      <c r="D371" s="50"/>
      <c r="E371" s="50"/>
      <c r="F371" s="50"/>
      <c r="G371" s="2"/>
      <c r="H371" s="2"/>
      <c r="I371" s="2"/>
      <c r="J371" s="15">
        <f>SUM(J372)</f>
        <v>0</v>
      </c>
      <c r="K371" s="15">
        <f>SUM(K372)</f>
        <v>0</v>
      </c>
      <c r="L371" s="15">
        <f>SUM(L372)</f>
        <v>0</v>
      </c>
    </row>
    <row r="372" spans="1:12" ht="18" customHeight="1" outlineLevel="2" x14ac:dyDescent="0.3">
      <c r="A372" s="14" t="s">
        <v>682</v>
      </c>
      <c r="B372" s="16" t="s">
        <v>683</v>
      </c>
      <c r="C372" s="11"/>
      <c r="D372" s="11" t="s">
        <v>109</v>
      </c>
      <c r="E372" s="17">
        <v>1</v>
      </c>
      <c r="F372" s="17">
        <v>1</v>
      </c>
      <c r="G372" s="18">
        <v>0</v>
      </c>
      <c r="H372" s="19"/>
      <c r="I372" s="18">
        <f>G372+ROUND(H372, 2)</f>
        <v>0</v>
      </c>
      <c r="J372" s="55">
        <v>0</v>
      </c>
      <c r="K372" s="55">
        <f>ROUND($F372*ROUND(H372, 2), 2)</f>
        <v>0</v>
      </c>
      <c r="L372" s="55">
        <f>J372+K372</f>
        <v>0</v>
      </c>
    </row>
    <row r="373" spans="1:12" ht="16.899999999999999" customHeight="1" outlineLevel="1" x14ac:dyDescent="0.3">
      <c r="A373" s="14" t="s">
        <v>684</v>
      </c>
      <c r="B373" s="50" t="s">
        <v>111</v>
      </c>
      <c r="C373" s="50"/>
      <c r="D373" s="50"/>
      <c r="E373" s="50"/>
      <c r="F373" s="50"/>
      <c r="G373" s="2"/>
      <c r="H373" s="2"/>
      <c r="I373" s="2"/>
      <c r="J373" s="15">
        <f>SUM(J374)</f>
        <v>0</v>
      </c>
      <c r="K373" s="15">
        <f>SUM(K374)</f>
        <v>0</v>
      </c>
      <c r="L373" s="15">
        <f>SUM(L374)</f>
        <v>0</v>
      </c>
    </row>
    <row r="374" spans="1:12" ht="18" customHeight="1" outlineLevel="1" x14ac:dyDescent="0.3">
      <c r="A374" s="14" t="s">
        <v>685</v>
      </c>
      <c r="B374" s="16" t="s">
        <v>113</v>
      </c>
      <c r="C374" s="11"/>
      <c r="D374" s="11" t="s">
        <v>63</v>
      </c>
      <c r="E374" s="17">
        <v>1</v>
      </c>
      <c r="F374" s="17">
        <v>449</v>
      </c>
      <c r="G374" s="18">
        <f>IFERROR(ROUND(SUM(J375)/$F374, 2),0)</f>
        <v>0</v>
      </c>
      <c r="H374" s="19"/>
      <c r="I374" s="18">
        <f>G374+ROUND(H374, 2)</f>
        <v>0</v>
      </c>
      <c r="J374" s="55">
        <f>ROUND(G374*$F374, 2)</f>
        <v>0</v>
      </c>
      <c r="K374" s="55">
        <f>ROUND($F374*ROUND(H374, 2), 2)</f>
        <v>0</v>
      </c>
      <c r="L374" s="55">
        <f>J374+K374</f>
        <v>0</v>
      </c>
    </row>
    <row r="375" spans="1:12" ht="36" customHeight="1" outlineLevel="1" x14ac:dyDescent="0.3">
      <c r="A375" s="14" t="s">
        <v>686</v>
      </c>
      <c r="B375" s="22" t="s">
        <v>687</v>
      </c>
      <c r="C375" s="11" t="s">
        <v>688</v>
      </c>
      <c r="D375" s="23" t="s">
        <v>689</v>
      </c>
      <c r="E375" s="29">
        <v>0.1</v>
      </c>
      <c r="F375" s="24">
        <v>44.9</v>
      </c>
      <c r="G375" s="26"/>
      <c r="H375" s="2"/>
      <c r="I375" s="2"/>
      <c r="J375" s="15">
        <f>ROUND(ROUND(G375, 2)*$F375, 2)</f>
        <v>0</v>
      </c>
      <c r="K375" s="56"/>
      <c r="L375" s="56"/>
    </row>
    <row r="376" spans="1:12" ht="16.899999999999999" customHeight="1" x14ac:dyDescent="0.3">
      <c r="A376" s="14" t="s">
        <v>690</v>
      </c>
      <c r="B376" s="50" t="s">
        <v>691</v>
      </c>
      <c r="C376" s="50"/>
      <c r="D376" s="50"/>
      <c r="E376" s="50"/>
      <c r="F376" s="50"/>
      <c r="G376" s="2"/>
      <c r="H376" s="2"/>
      <c r="I376" s="2"/>
      <c r="J376" s="15">
        <f>SUM(J377,J420)</f>
        <v>0</v>
      </c>
      <c r="K376" s="15">
        <f>SUM(K377,K420)</f>
        <v>0</v>
      </c>
      <c r="L376" s="15">
        <f>SUM(L377,L420)</f>
        <v>0</v>
      </c>
    </row>
    <row r="377" spans="1:12" ht="16.899999999999999" customHeight="1" outlineLevel="1" x14ac:dyDescent="0.3">
      <c r="A377" s="14" t="s">
        <v>692</v>
      </c>
      <c r="B377" s="50" t="s">
        <v>24</v>
      </c>
      <c r="C377" s="50"/>
      <c r="D377" s="50"/>
      <c r="E377" s="50"/>
      <c r="F377" s="50"/>
      <c r="G377" s="2"/>
      <c r="H377" s="2"/>
      <c r="I377" s="2"/>
      <c r="J377" s="15">
        <f>SUM(J378,J397,J416,J418)</f>
        <v>0</v>
      </c>
      <c r="K377" s="15">
        <f>SUM(K378,K397,K416,K418)</f>
        <v>0</v>
      </c>
      <c r="L377" s="15">
        <f>SUM(L378,L397,L416,L418)</f>
        <v>0</v>
      </c>
    </row>
    <row r="378" spans="1:12" ht="72" customHeight="1" outlineLevel="2" x14ac:dyDescent="0.3">
      <c r="A378" s="14" t="s">
        <v>693</v>
      </c>
      <c r="B378" s="16" t="s">
        <v>694</v>
      </c>
      <c r="C378" s="11" t="s">
        <v>695</v>
      </c>
      <c r="D378" s="11" t="s">
        <v>27</v>
      </c>
      <c r="E378" s="17">
        <v>1</v>
      </c>
      <c r="F378" s="17">
        <v>110</v>
      </c>
      <c r="G378" s="18">
        <f>IFERROR(ROUND(SUM(J379,J380,J381,J382,J383,J384,J385,J386,J387,J388,J389,J390,J391,J392,J393,J394,J395,J396)/$F378, 2),0)</f>
        <v>0</v>
      </c>
      <c r="H378" s="19"/>
      <c r="I378" s="18">
        <f>G378+ROUND(H378, 2)</f>
        <v>0</v>
      </c>
      <c r="J378" s="55">
        <f>ROUND(G378*$F378, 2)</f>
        <v>0</v>
      </c>
      <c r="K378" s="55">
        <f>ROUND($F378*ROUND(H378, 2), 2)</f>
        <v>0</v>
      </c>
      <c r="L378" s="55">
        <f>J378+K378</f>
        <v>0</v>
      </c>
    </row>
    <row r="379" spans="1:12" ht="18" customHeight="1" outlineLevel="2" x14ac:dyDescent="0.3">
      <c r="A379" s="14" t="s">
        <v>696</v>
      </c>
      <c r="B379" s="22" t="s">
        <v>697</v>
      </c>
      <c r="C379" s="11" t="s">
        <v>1071</v>
      </c>
      <c r="D379" s="23" t="s">
        <v>27</v>
      </c>
      <c r="E379" s="24">
        <v>1</v>
      </c>
      <c r="F379" s="25">
        <v>1226</v>
      </c>
      <c r="G379" s="26"/>
      <c r="H379" s="2"/>
      <c r="I379" s="2"/>
      <c r="J379" s="15">
        <f t="shared" ref="J379:J396" si="2">ROUND(ROUND(G379, 2)*$F379, 2)</f>
        <v>0</v>
      </c>
      <c r="K379" s="56"/>
      <c r="L379" s="56"/>
    </row>
    <row r="380" spans="1:12" ht="36" customHeight="1" outlineLevel="2" x14ac:dyDescent="0.3">
      <c r="A380" s="14" t="s">
        <v>698</v>
      </c>
      <c r="B380" s="22" t="s">
        <v>699</v>
      </c>
      <c r="C380" s="11" t="s">
        <v>700</v>
      </c>
      <c r="D380" s="23" t="s">
        <v>63</v>
      </c>
      <c r="E380" s="24">
        <v>1</v>
      </c>
      <c r="F380" s="25">
        <v>7</v>
      </c>
      <c r="G380" s="26"/>
      <c r="H380" s="2"/>
      <c r="I380" s="2"/>
      <c r="J380" s="15">
        <f t="shared" si="2"/>
        <v>0</v>
      </c>
      <c r="K380" s="56"/>
      <c r="L380" s="56"/>
    </row>
    <row r="381" spans="1:12" ht="36" customHeight="1" outlineLevel="2" x14ac:dyDescent="0.3">
      <c r="A381" s="14" t="s">
        <v>701</v>
      </c>
      <c r="B381" s="22" t="s">
        <v>702</v>
      </c>
      <c r="C381" s="11" t="s">
        <v>703</v>
      </c>
      <c r="D381" s="23" t="s">
        <v>63</v>
      </c>
      <c r="E381" s="24">
        <v>1</v>
      </c>
      <c r="F381" s="25">
        <v>242</v>
      </c>
      <c r="G381" s="26"/>
      <c r="H381" s="2"/>
      <c r="I381" s="2"/>
      <c r="J381" s="15">
        <f t="shared" si="2"/>
        <v>0</v>
      </c>
      <c r="K381" s="56"/>
      <c r="L381" s="56"/>
    </row>
    <row r="382" spans="1:12" ht="36" customHeight="1" outlineLevel="2" x14ac:dyDescent="0.3">
      <c r="A382" s="14" t="s">
        <v>704</v>
      </c>
      <c r="B382" s="22" t="s">
        <v>705</v>
      </c>
      <c r="C382" s="11"/>
      <c r="D382" s="23" t="s">
        <v>63</v>
      </c>
      <c r="E382" s="24">
        <v>1</v>
      </c>
      <c r="F382" s="25">
        <v>394</v>
      </c>
      <c r="G382" s="26"/>
      <c r="H382" s="2"/>
      <c r="I382" s="2"/>
      <c r="J382" s="15">
        <f t="shared" si="2"/>
        <v>0</v>
      </c>
      <c r="K382" s="56"/>
      <c r="L382" s="56"/>
    </row>
    <row r="383" spans="1:12" ht="36" customHeight="1" outlineLevel="2" x14ac:dyDescent="0.3">
      <c r="A383" s="14" t="s">
        <v>706</v>
      </c>
      <c r="B383" s="22" t="s">
        <v>707</v>
      </c>
      <c r="C383" s="11" t="s">
        <v>708</v>
      </c>
      <c r="D383" s="23" t="s">
        <v>63</v>
      </c>
      <c r="E383" s="24">
        <v>1</v>
      </c>
      <c r="F383" s="25">
        <v>6</v>
      </c>
      <c r="G383" s="26"/>
      <c r="H383" s="2"/>
      <c r="I383" s="2"/>
      <c r="J383" s="15">
        <f t="shared" si="2"/>
        <v>0</v>
      </c>
      <c r="K383" s="56"/>
      <c r="L383" s="56"/>
    </row>
    <row r="384" spans="1:12" ht="18" customHeight="1" outlineLevel="2" x14ac:dyDescent="0.3">
      <c r="A384" s="14" t="s">
        <v>709</v>
      </c>
      <c r="B384" s="22" t="s">
        <v>710</v>
      </c>
      <c r="C384" s="11" t="s">
        <v>711</v>
      </c>
      <c r="D384" s="23" t="s">
        <v>63</v>
      </c>
      <c r="E384" s="24">
        <v>1</v>
      </c>
      <c r="F384" s="25">
        <v>2</v>
      </c>
      <c r="G384" s="26"/>
      <c r="H384" s="2"/>
      <c r="I384" s="2"/>
      <c r="J384" s="15">
        <f t="shared" si="2"/>
        <v>0</v>
      </c>
      <c r="K384" s="56"/>
      <c r="L384" s="56"/>
    </row>
    <row r="385" spans="1:12" ht="18" customHeight="1" outlineLevel="2" x14ac:dyDescent="0.3">
      <c r="A385" s="14" t="s">
        <v>712</v>
      </c>
      <c r="B385" s="22" t="s">
        <v>713</v>
      </c>
      <c r="C385" s="11"/>
      <c r="D385" s="23" t="s">
        <v>63</v>
      </c>
      <c r="E385" s="24">
        <v>1</v>
      </c>
      <c r="F385" s="25">
        <v>1140</v>
      </c>
      <c r="G385" s="26"/>
      <c r="H385" s="2"/>
      <c r="I385" s="2"/>
      <c r="J385" s="15">
        <f t="shared" si="2"/>
        <v>0</v>
      </c>
      <c r="K385" s="56"/>
      <c r="L385" s="56"/>
    </row>
    <row r="386" spans="1:12" ht="36" customHeight="1" outlineLevel="2" x14ac:dyDescent="0.3">
      <c r="A386" s="14" t="s">
        <v>714</v>
      </c>
      <c r="B386" s="22" t="s">
        <v>715</v>
      </c>
      <c r="C386" s="11"/>
      <c r="D386" s="23" t="s">
        <v>63</v>
      </c>
      <c r="E386" s="24">
        <v>1</v>
      </c>
      <c r="F386" s="25">
        <v>8</v>
      </c>
      <c r="G386" s="26"/>
      <c r="H386" s="2"/>
      <c r="I386" s="2"/>
      <c r="J386" s="15">
        <f t="shared" si="2"/>
        <v>0</v>
      </c>
      <c r="K386" s="56"/>
      <c r="L386" s="56"/>
    </row>
    <row r="387" spans="1:12" ht="18" customHeight="1" outlineLevel="2" x14ac:dyDescent="0.3">
      <c r="A387" s="14" t="s">
        <v>716</v>
      </c>
      <c r="B387" s="22" t="s">
        <v>717</v>
      </c>
      <c r="C387" s="11"/>
      <c r="D387" s="23" t="s">
        <v>63</v>
      </c>
      <c r="E387" s="24">
        <v>1</v>
      </c>
      <c r="F387" s="25">
        <v>62</v>
      </c>
      <c r="G387" s="26"/>
      <c r="H387" s="2"/>
      <c r="I387" s="2"/>
      <c r="J387" s="15">
        <f t="shared" si="2"/>
        <v>0</v>
      </c>
      <c r="K387" s="56"/>
      <c r="L387" s="56"/>
    </row>
    <row r="388" spans="1:12" ht="36" customHeight="1" outlineLevel="2" x14ac:dyDescent="0.3">
      <c r="A388" s="14" t="s">
        <v>718</v>
      </c>
      <c r="B388" s="22" t="s">
        <v>719</v>
      </c>
      <c r="C388" s="11" t="s">
        <v>139</v>
      </c>
      <c r="D388" s="23" t="s">
        <v>27</v>
      </c>
      <c r="E388" s="24">
        <v>1</v>
      </c>
      <c r="F388" s="25">
        <v>62</v>
      </c>
      <c r="G388" s="26"/>
      <c r="H388" s="2"/>
      <c r="I388" s="2"/>
      <c r="J388" s="15">
        <f t="shared" si="2"/>
        <v>0</v>
      </c>
      <c r="K388" s="56"/>
      <c r="L388" s="56"/>
    </row>
    <row r="389" spans="1:12" ht="36" customHeight="1" outlineLevel="2" x14ac:dyDescent="0.3">
      <c r="A389" s="14" t="s">
        <v>720</v>
      </c>
      <c r="B389" s="22" t="s">
        <v>721</v>
      </c>
      <c r="C389" s="11"/>
      <c r="D389" s="23" t="s">
        <v>27</v>
      </c>
      <c r="E389" s="24">
        <v>1</v>
      </c>
      <c r="F389" s="25">
        <v>19</v>
      </c>
      <c r="G389" s="26"/>
      <c r="H389" s="2"/>
      <c r="I389" s="2"/>
      <c r="J389" s="15">
        <f t="shared" si="2"/>
        <v>0</v>
      </c>
      <c r="K389" s="56"/>
      <c r="L389" s="56"/>
    </row>
    <row r="390" spans="1:12" ht="36" customHeight="1" outlineLevel="2" x14ac:dyDescent="0.3">
      <c r="A390" s="14" t="s">
        <v>722</v>
      </c>
      <c r="B390" s="22" t="s">
        <v>723</v>
      </c>
      <c r="C390" s="11"/>
      <c r="D390" s="23" t="s">
        <v>27</v>
      </c>
      <c r="E390" s="24">
        <v>1</v>
      </c>
      <c r="F390" s="25">
        <v>37</v>
      </c>
      <c r="G390" s="26"/>
      <c r="H390" s="2"/>
      <c r="I390" s="2"/>
      <c r="J390" s="15">
        <f t="shared" si="2"/>
        <v>0</v>
      </c>
      <c r="K390" s="56"/>
      <c r="L390" s="56"/>
    </row>
    <row r="391" spans="1:12" ht="36" customHeight="1" outlineLevel="2" x14ac:dyDescent="0.3">
      <c r="A391" s="14" t="s">
        <v>724</v>
      </c>
      <c r="B391" s="22" t="s">
        <v>725</v>
      </c>
      <c r="C391" s="11"/>
      <c r="D391" s="23" t="s">
        <v>27</v>
      </c>
      <c r="E391" s="24">
        <v>1</v>
      </c>
      <c r="F391" s="25">
        <v>54</v>
      </c>
      <c r="G391" s="26"/>
      <c r="H391" s="2"/>
      <c r="I391" s="2"/>
      <c r="J391" s="15">
        <f t="shared" si="2"/>
        <v>0</v>
      </c>
      <c r="K391" s="56"/>
      <c r="L391" s="56"/>
    </row>
    <row r="392" spans="1:12" ht="36" customHeight="1" outlineLevel="2" x14ac:dyDescent="0.3">
      <c r="A392" s="14" t="s">
        <v>726</v>
      </c>
      <c r="B392" s="22" t="s">
        <v>727</v>
      </c>
      <c r="C392" s="11"/>
      <c r="D392" s="23" t="s">
        <v>63</v>
      </c>
      <c r="E392" s="24">
        <v>1</v>
      </c>
      <c r="F392" s="25">
        <v>21</v>
      </c>
      <c r="G392" s="26"/>
      <c r="H392" s="2"/>
      <c r="I392" s="2"/>
      <c r="J392" s="15">
        <f t="shared" si="2"/>
        <v>0</v>
      </c>
      <c r="K392" s="56"/>
      <c r="L392" s="56"/>
    </row>
    <row r="393" spans="1:12" ht="36" customHeight="1" outlineLevel="2" x14ac:dyDescent="0.3">
      <c r="A393" s="14" t="s">
        <v>728</v>
      </c>
      <c r="B393" s="22" t="s">
        <v>729</v>
      </c>
      <c r="C393" s="11"/>
      <c r="D393" s="23" t="s">
        <v>63</v>
      </c>
      <c r="E393" s="24">
        <v>1</v>
      </c>
      <c r="F393" s="25">
        <v>678</v>
      </c>
      <c r="G393" s="26"/>
      <c r="H393" s="2"/>
      <c r="I393" s="2"/>
      <c r="J393" s="15">
        <f t="shared" si="2"/>
        <v>0</v>
      </c>
      <c r="K393" s="56"/>
      <c r="L393" s="56"/>
    </row>
    <row r="394" spans="1:12" ht="36" customHeight="1" outlineLevel="2" x14ac:dyDescent="0.3">
      <c r="A394" s="14" t="s">
        <v>730</v>
      </c>
      <c r="B394" s="22" t="s">
        <v>731</v>
      </c>
      <c r="C394" s="11"/>
      <c r="D394" s="23" t="s">
        <v>63</v>
      </c>
      <c r="E394" s="24">
        <v>1</v>
      </c>
      <c r="F394" s="25">
        <v>32</v>
      </c>
      <c r="G394" s="26"/>
      <c r="H394" s="2"/>
      <c r="I394" s="2"/>
      <c r="J394" s="15">
        <f t="shared" si="2"/>
        <v>0</v>
      </c>
      <c r="K394" s="56"/>
      <c r="L394" s="56"/>
    </row>
    <row r="395" spans="1:12" ht="36" customHeight="1" outlineLevel="2" x14ac:dyDescent="0.3">
      <c r="A395" s="14" t="s">
        <v>732</v>
      </c>
      <c r="B395" s="22" t="s">
        <v>733</v>
      </c>
      <c r="C395" s="11"/>
      <c r="D395" s="23" t="s">
        <v>63</v>
      </c>
      <c r="E395" s="24">
        <v>1</v>
      </c>
      <c r="F395" s="25">
        <v>2</v>
      </c>
      <c r="G395" s="26"/>
      <c r="H395" s="2"/>
      <c r="I395" s="2"/>
      <c r="J395" s="15">
        <f t="shared" si="2"/>
        <v>0</v>
      </c>
      <c r="K395" s="56"/>
      <c r="L395" s="56"/>
    </row>
    <row r="396" spans="1:12" ht="36" customHeight="1" outlineLevel="2" x14ac:dyDescent="0.3">
      <c r="A396" s="14" t="s">
        <v>734</v>
      </c>
      <c r="B396" s="22" t="s">
        <v>735</v>
      </c>
      <c r="C396" s="11" t="s">
        <v>736</v>
      </c>
      <c r="D396" s="23" t="s">
        <v>63</v>
      </c>
      <c r="E396" s="24">
        <v>1</v>
      </c>
      <c r="F396" s="25">
        <v>14</v>
      </c>
      <c r="G396" s="26"/>
      <c r="H396" s="2"/>
      <c r="I396" s="2"/>
      <c r="J396" s="15">
        <f t="shared" si="2"/>
        <v>0</v>
      </c>
      <c r="K396" s="56"/>
      <c r="L396" s="56"/>
    </row>
    <row r="397" spans="1:12" ht="36" customHeight="1" outlineLevel="2" x14ac:dyDescent="0.3">
      <c r="A397" s="14" t="s">
        <v>737</v>
      </c>
      <c r="B397" s="16" t="s">
        <v>738</v>
      </c>
      <c r="C397" s="11"/>
      <c r="D397" s="11" t="s">
        <v>27</v>
      </c>
      <c r="E397" s="17">
        <v>1</v>
      </c>
      <c r="F397" s="17">
        <v>1229</v>
      </c>
      <c r="G397" s="18">
        <f>IFERROR(ROUND(SUM(J398,J399,J400,J401,J402,J403,J404,J405,J406,J407,J408,J409,J410,J411,J412,J413,J414,J415)/$F397, 2),0)</f>
        <v>0</v>
      </c>
      <c r="H397" s="19"/>
      <c r="I397" s="18">
        <f>G397+ROUND(H397, 2)</f>
        <v>0</v>
      </c>
      <c r="J397" s="55">
        <f>ROUND(G397*$F397, 2)</f>
        <v>0</v>
      </c>
      <c r="K397" s="55">
        <f>ROUND($F397*ROUND(H397, 2), 2)</f>
        <v>0</v>
      </c>
      <c r="L397" s="55">
        <f>J397+K397</f>
        <v>0</v>
      </c>
    </row>
    <row r="398" spans="1:12" ht="18" customHeight="1" outlineLevel="2" x14ac:dyDescent="0.3">
      <c r="A398" s="14" t="s">
        <v>739</v>
      </c>
      <c r="B398" s="22" t="s">
        <v>740</v>
      </c>
      <c r="C398" s="11" t="s">
        <v>741</v>
      </c>
      <c r="D398" s="23" t="s">
        <v>63</v>
      </c>
      <c r="E398" s="24">
        <v>1</v>
      </c>
      <c r="F398" s="25">
        <v>878</v>
      </c>
      <c r="G398" s="26"/>
      <c r="H398" s="2"/>
      <c r="I398" s="2"/>
      <c r="J398" s="15">
        <f t="shared" ref="J398:J415" si="3">ROUND(ROUND(G398, 2)*$F398, 2)</f>
        <v>0</v>
      </c>
      <c r="K398" s="56"/>
      <c r="L398" s="56"/>
    </row>
    <row r="399" spans="1:12" ht="18" customHeight="1" outlineLevel="2" x14ac:dyDescent="0.3">
      <c r="A399" s="14" t="s">
        <v>742</v>
      </c>
      <c r="B399" s="22" t="s">
        <v>743</v>
      </c>
      <c r="C399" s="11" t="s">
        <v>744</v>
      </c>
      <c r="D399" s="23" t="s">
        <v>63</v>
      </c>
      <c r="E399" s="24">
        <v>1</v>
      </c>
      <c r="F399" s="25">
        <v>34</v>
      </c>
      <c r="G399" s="26"/>
      <c r="H399" s="2"/>
      <c r="I399" s="2"/>
      <c r="J399" s="15">
        <f t="shared" si="3"/>
        <v>0</v>
      </c>
      <c r="K399" s="56"/>
      <c r="L399" s="56"/>
    </row>
    <row r="400" spans="1:12" ht="18" customHeight="1" outlineLevel="2" x14ac:dyDescent="0.3">
      <c r="A400" s="14" t="s">
        <v>745</v>
      </c>
      <c r="B400" s="22" t="s">
        <v>746</v>
      </c>
      <c r="C400" s="11" t="s">
        <v>747</v>
      </c>
      <c r="D400" s="23" t="s">
        <v>63</v>
      </c>
      <c r="E400" s="24">
        <v>1</v>
      </c>
      <c r="F400" s="25">
        <v>38</v>
      </c>
      <c r="G400" s="26"/>
      <c r="H400" s="2"/>
      <c r="I400" s="2"/>
      <c r="J400" s="15">
        <f t="shared" si="3"/>
        <v>0</v>
      </c>
      <c r="K400" s="56"/>
      <c r="L400" s="56"/>
    </row>
    <row r="401" spans="1:12" ht="36" customHeight="1" outlineLevel="2" x14ac:dyDescent="0.3">
      <c r="A401" s="14" t="s">
        <v>748</v>
      </c>
      <c r="B401" s="22" t="s">
        <v>749</v>
      </c>
      <c r="C401" s="11" t="s">
        <v>750</v>
      </c>
      <c r="D401" s="23" t="s">
        <v>63</v>
      </c>
      <c r="E401" s="24">
        <v>1</v>
      </c>
      <c r="F401" s="25">
        <v>106</v>
      </c>
      <c r="G401" s="26"/>
      <c r="H401" s="2"/>
      <c r="I401" s="2"/>
      <c r="J401" s="15">
        <f t="shared" si="3"/>
        <v>0</v>
      </c>
      <c r="K401" s="56"/>
      <c r="L401" s="56"/>
    </row>
    <row r="402" spans="1:12" ht="18" customHeight="1" outlineLevel="2" x14ac:dyDescent="0.3">
      <c r="A402" s="14" t="s">
        <v>751</v>
      </c>
      <c r="B402" s="22" t="s">
        <v>752</v>
      </c>
      <c r="C402" s="11"/>
      <c r="D402" s="23" t="s">
        <v>63</v>
      </c>
      <c r="E402" s="24">
        <v>1</v>
      </c>
      <c r="F402" s="25">
        <v>3</v>
      </c>
      <c r="G402" s="26"/>
      <c r="H402" s="2"/>
      <c r="I402" s="2"/>
      <c r="J402" s="15">
        <f t="shared" si="3"/>
        <v>0</v>
      </c>
      <c r="K402" s="56"/>
      <c r="L402" s="56"/>
    </row>
    <row r="403" spans="1:12" ht="18" customHeight="1" outlineLevel="2" x14ac:dyDescent="0.3">
      <c r="A403" s="14" t="s">
        <v>753</v>
      </c>
      <c r="B403" s="22" t="s">
        <v>754</v>
      </c>
      <c r="C403" s="11"/>
      <c r="D403" s="23" t="s">
        <v>63</v>
      </c>
      <c r="E403" s="24">
        <v>1</v>
      </c>
      <c r="F403" s="25">
        <v>40</v>
      </c>
      <c r="G403" s="26"/>
      <c r="H403" s="2"/>
      <c r="I403" s="2"/>
      <c r="J403" s="15">
        <f t="shared" si="3"/>
        <v>0</v>
      </c>
      <c r="K403" s="56"/>
      <c r="L403" s="56"/>
    </row>
    <row r="404" spans="1:12" ht="18" customHeight="1" outlineLevel="2" x14ac:dyDescent="0.3">
      <c r="A404" s="14" t="s">
        <v>755</v>
      </c>
      <c r="B404" s="22" t="s">
        <v>756</v>
      </c>
      <c r="C404" s="11"/>
      <c r="D404" s="23" t="s">
        <v>63</v>
      </c>
      <c r="E404" s="24">
        <v>1</v>
      </c>
      <c r="F404" s="25">
        <v>2</v>
      </c>
      <c r="G404" s="26"/>
      <c r="H404" s="2"/>
      <c r="I404" s="2"/>
      <c r="J404" s="15">
        <f t="shared" si="3"/>
        <v>0</v>
      </c>
      <c r="K404" s="56"/>
      <c r="L404" s="56"/>
    </row>
    <row r="405" spans="1:12" ht="36" customHeight="1" outlineLevel="2" x14ac:dyDescent="0.3">
      <c r="A405" s="14" t="s">
        <v>757</v>
      </c>
      <c r="B405" s="22" t="s">
        <v>758</v>
      </c>
      <c r="C405" s="11" t="s">
        <v>759</v>
      </c>
      <c r="D405" s="23" t="s">
        <v>63</v>
      </c>
      <c r="E405" s="24">
        <v>1</v>
      </c>
      <c r="F405" s="25">
        <v>456</v>
      </c>
      <c r="G405" s="26"/>
      <c r="H405" s="2"/>
      <c r="I405" s="2"/>
      <c r="J405" s="15">
        <f t="shared" si="3"/>
        <v>0</v>
      </c>
      <c r="K405" s="56"/>
      <c r="L405" s="56"/>
    </row>
    <row r="406" spans="1:12" ht="36" customHeight="1" outlineLevel="2" x14ac:dyDescent="0.3">
      <c r="A406" s="14" t="s">
        <v>760</v>
      </c>
      <c r="B406" s="22" t="s">
        <v>761</v>
      </c>
      <c r="C406" s="11"/>
      <c r="D406" s="23" t="s">
        <v>27</v>
      </c>
      <c r="E406" s="24">
        <v>1</v>
      </c>
      <c r="F406" s="25">
        <v>1226</v>
      </c>
      <c r="G406" s="26"/>
      <c r="H406" s="2"/>
      <c r="I406" s="2"/>
      <c r="J406" s="15">
        <f t="shared" si="3"/>
        <v>0</v>
      </c>
      <c r="K406" s="56"/>
      <c r="L406" s="56"/>
    </row>
    <row r="407" spans="1:12" ht="36" customHeight="1" outlineLevel="2" x14ac:dyDescent="0.3">
      <c r="A407" s="14" t="s">
        <v>762</v>
      </c>
      <c r="B407" s="22" t="s">
        <v>763</v>
      </c>
      <c r="C407" s="11"/>
      <c r="D407" s="23" t="s">
        <v>29</v>
      </c>
      <c r="E407" s="24">
        <v>1</v>
      </c>
      <c r="F407" s="25">
        <v>38</v>
      </c>
      <c r="G407" s="26"/>
      <c r="H407" s="2"/>
      <c r="I407" s="2"/>
      <c r="J407" s="15">
        <f t="shared" si="3"/>
        <v>0</v>
      </c>
      <c r="K407" s="56"/>
      <c r="L407" s="56"/>
    </row>
    <row r="408" spans="1:12" ht="36" customHeight="1" outlineLevel="2" x14ac:dyDescent="0.3">
      <c r="A408" s="14" t="s">
        <v>764</v>
      </c>
      <c r="B408" s="22" t="s">
        <v>765</v>
      </c>
      <c r="C408" s="11"/>
      <c r="D408" s="23" t="s">
        <v>29</v>
      </c>
      <c r="E408" s="24">
        <v>1</v>
      </c>
      <c r="F408" s="25">
        <v>47</v>
      </c>
      <c r="G408" s="26"/>
      <c r="H408" s="2"/>
      <c r="I408" s="2"/>
      <c r="J408" s="15">
        <f t="shared" si="3"/>
        <v>0</v>
      </c>
      <c r="K408" s="56"/>
      <c r="L408" s="56"/>
    </row>
    <row r="409" spans="1:12" ht="36" customHeight="1" outlineLevel="2" x14ac:dyDescent="0.3">
      <c r="A409" s="14" t="s">
        <v>766</v>
      </c>
      <c r="B409" s="22" t="s">
        <v>767</v>
      </c>
      <c r="C409" s="11"/>
      <c r="D409" s="23" t="s">
        <v>29</v>
      </c>
      <c r="E409" s="24">
        <v>1</v>
      </c>
      <c r="F409" s="25">
        <v>1144</v>
      </c>
      <c r="G409" s="26"/>
      <c r="H409" s="2"/>
      <c r="I409" s="2"/>
      <c r="J409" s="15">
        <f t="shared" si="3"/>
        <v>0</v>
      </c>
      <c r="K409" s="56"/>
      <c r="L409" s="56"/>
    </row>
    <row r="410" spans="1:12" ht="36" customHeight="1" outlineLevel="2" x14ac:dyDescent="0.3">
      <c r="A410" s="14" t="s">
        <v>768</v>
      </c>
      <c r="B410" s="22" t="s">
        <v>769</v>
      </c>
      <c r="C410" s="11" t="s">
        <v>770</v>
      </c>
      <c r="D410" s="23" t="s">
        <v>63</v>
      </c>
      <c r="E410" s="24">
        <v>1</v>
      </c>
      <c r="F410" s="25">
        <v>40</v>
      </c>
      <c r="G410" s="26"/>
      <c r="H410" s="2"/>
      <c r="I410" s="2"/>
      <c r="J410" s="15">
        <f t="shared" si="3"/>
        <v>0</v>
      </c>
      <c r="K410" s="56"/>
      <c r="L410" s="56"/>
    </row>
    <row r="411" spans="1:12" ht="36" customHeight="1" outlineLevel="2" x14ac:dyDescent="0.3">
      <c r="A411" s="14" t="s">
        <v>771</v>
      </c>
      <c r="B411" s="22" t="s">
        <v>772</v>
      </c>
      <c r="C411" s="11" t="s">
        <v>773</v>
      </c>
      <c r="D411" s="23" t="s">
        <v>63</v>
      </c>
      <c r="E411" s="24">
        <v>1</v>
      </c>
      <c r="F411" s="25">
        <v>2</v>
      </c>
      <c r="G411" s="26"/>
      <c r="H411" s="2"/>
      <c r="I411" s="2"/>
      <c r="J411" s="15">
        <f t="shared" si="3"/>
        <v>0</v>
      </c>
      <c r="K411" s="56"/>
      <c r="L411" s="56"/>
    </row>
    <row r="412" spans="1:12" ht="36" customHeight="1" outlineLevel="2" x14ac:dyDescent="0.3">
      <c r="A412" s="14" t="s">
        <v>774</v>
      </c>
      <c r="B412" s="22" t="s">
        <v>775</v>
      </c>
      <c r="C412" s="11"/>
      <c r="D412" s="23" t="s">
        <v>63</v>
      </c>
      <c r="E412" s="24">
        <v>1</v>
      </c>
      <c r="F412" s="25">
        <v>3</v>
      </c>
      <c r="G412" s="26"/>
      <c r="H412" s="2"/>
      <c r="I412" s="2"/>
      <c r="J412" s="15">
        <f t="shared" si="3"/>
        <v>0</v>
      </c>
      <c r="K412" s="56"/>
      <c r="L412" s="56"/>
    </row>
    <row r="413" spans="1:12" ht="18" customHeight="1" outlineLevel="2" x14ac:dyDescent="0.3">
      <c r="A413" s="14" t="s">
        <v>776</v>
      </c>
      <c r="B413" s="22" t="s">
        <v>777</v>
      </c>
      <c r="C413" s="11"/>
      <c r="D413" s="23" t="s">
        <v>27</v>
      </c>
      <c r="E413" s="24">
        <v>1</v>
      </c>
      <c r="F413" s="25">
        <v>1144</v>
      </c>
      <c r="G413" s="26"/>
      <c r="H413" s="2"/>
      <c r="I413" s="2"/>
      <c r="J413" s="15">
        <f t="shared" si="3"/>
        <v>0</v>
      </c>
      <c r="K413" s="56"/>
      <c r="L413" s="56"/>
    </row>
    <row r="414" spans="1:12" ht="18" customHeight="1" outlineLevel="2" x14ac:dyDescent="0.3">
      <c r="A414" s="14" t="s">
        <v>778</v>
      </c>
      <c r="B414" s="22" t="s">
        <v>779</v>
      </c>
      <c r="C414" s="11"/>
      <c r="D414" s="23" t="s">
        <v>27</v>
      </c>
      <c r="E414" s="24">
        <v>1</v>
      </c>
      <c r="F414" s="25">
        <v>38</v>
      </c>
      <c r="G414" s="26"/>
      <c r="H414" s="2"/>
      <c r="I414" s="2"/>
      <c r="J414" s="15">
        <f t="shared" si="3"/>
        <v>0</v>
      </c>
      <c r="K414" s="56"/>
      <c r="L414" s="56"/>
    </row>
    <row r="415" spans="1:12" ht="18" customHeight="1" outlineLevel="2" x14ac:dyDescent="0.3">
      <c r="A415" s="14" t="s">
        <v>780</v>
      </c>
      <c r="B415" s="22" t="s">
        <v>781</v>
      </c>
      <c r="C415" s="11"/>
      <c r="D415" s="23" t="s">
        <v>27</v>
      </c>
      <c r="E415" s="24">
        <v>1</v>
      </c>
      <c r="F415" s="25">
        <v>45</v>
      </c>
      <c r="G415" s="26"/>
      <c r="H415" s="2"/>
      <c r="I415" s="2"/>
      <c r="J415" s="15">
        <f t="shared" si="3"/>
        <v>0</v>
      </c>
      <c r="K415" s="56"/>
      <c r="L415" s="56"/>
    </row>
    <row r="416" spans="1:12" ht="36" customHeight="1" outlineLevel="2" x14ac:dyDescent="0.3">
      <c r="A416" s="14" t="s">
        <v>782</v>
      </c>
      <c r="B416" s="16" t="s">
        <v>152</v>
      </c>
      <c r="C416" s="11" t="s">
        <v>783</v>
      </c>
      <c r="D416" s="11" t="s">
        <v>27</v>
      </c>
      <c r="E416" s="17">
        <v>1</v>
      </c>
      <c r="F416" s="17">
        <v>300</v>
      </c>
      <c r="G416" s="18">
        <f>IFERROR(ROUND(SUM(J417)/$F416, 2),0)</f>
        <v>0</v>
      </c>
      <c r="H416" s="19"/>
      <c r="I416" s="18">
        <f>G416+ROUND(H416, 2)</f>
        <v>0</v>
      </c>
      <c r="J416" s="55">
        <f>ROUND(G416*$F416, 2)</f>
        <v>0</v>
      </c>
      <c r="K416" s="55">
        <f>ROUND($F416*ROUND(H416, 2), 2)</f>
        <v>0</v>
      </c>
      <c r="L416" s="55">
        <f>J416+K416</f>
        <v>0</v>
      </c>
    </row>
    <row r="417" spans="1:12" ht="18" customHeight="1" outlineLevel="2" x14ac:dyDescent="0.3">
      <c r="A417" s="14" t="s">
        <v>784</v>
      </c>
      <c r="B417" s="22" t="s">
        <v>785</v>
      </c>
      <c r="C417" s="11"/>
      <c r="D417" s="23" t="s">
        <v>27</v>
      </c>
      <c r="E417" s="24">
        <v>1</v>
      </c>
      <c r="F417" s="25">
        <v>300</v>
      </c>
      <c r="G417" s="26"/>
      <c r="H417" s="2"/>
      <c r="I417" s="2"/>
      <c r="J417" s="15">
        <f>ROUND(ROUND(G417, 2)*$F417, 2)</f>
        <v>0</v>
      </c>
      <c r="K417" s="56"/>
      <c r="L417" s="56"/>
    </row>
    <row r="418" spans="1:12" ht="36" customHeight="1" outlineLevel="2" x14ac:dyDescent="0.3">
      <c r="A418" s="14" t="s">
        <v>786</v>
      </c>
      <c r="B418" s="16" t="s">
        <v>787</v>
      </c>
      <c r="C418" s="11"/>
      <c r="D418" s="11" t="s">
        <v>27</v>
      </c>
      <c r="E418" s="17">
        <v>1</v>
      </c>
      <c r="F418" s="17">
        <v>32</v>
      </c>
      <c r="G418" s="18">
        <f>IFERROR(ROUND(SUM(J419)/$F418, 2),0)</f>
        <v>0</v>
      </c>
      <c r="H418" s="19"/>
      <c r="I418" s="18">
        <f>G418+ROUND(H418, 2)</f>
        <v>0</v>
      </c>
      <c r="J418" s="55">
        <f>ROUND(G418*$F418, 2)</f>
        <v>0</v>
      </c>
      <c r="K418" s="55">
        <f>ROUND($F418*ROUND(H418, 2), 2)</f>
        <v>0</v>
      </c>
      <c r="L418" s="55">
        <f>J418+K418</f>
        <v>0</v>
      </c>
    </row>
    <row r="419" spans="1:12" ht="36" customHeight="1" outlineLevel="2" x14ac:dyDescent="0.3">
      <c r="A419" s="14" t="s">
        <v>788</v>
      </c>
      <c r="B419" s="22" t="s">
        <v>789</v>
      </c>
      <c r="C419" s="11" t="s">
        <v>790</v>
      </c>
      <c r="D419" s="23" t="s">
        <v>27</v>
      </c>
      <c r="E419" s="24">
        <v>1</v>
      </c>
      <c r="F419" s="25">
        <v>32</v>
      </c>
      <c r="G419" s="26"/>
      <c r="H419" s="2"/>
      <c r="I419" s="2"/>
      <c r="J419" s="15">
        <f>ROUND(ROUND(G419, 2)*$F419, 2)</f>
        <v>0</v>
      </c>
      <c r="K419" s="56"/>
      <c r="L419" s="56"/>
    </row>
    <row r="420" spans="1:12" ht="16.899999999999999" customHeight="1" outlineLevel="1" x14ac:dyDescent="0.3">
      <c r="A420" s="14" t="s">
        <v>791</v>
      </c>
      <c r="B420" s="50" t="s">
        <v>60</v>
      </c>
      <c r="C420" s="50"/>
      <c r="D420" s="50"/>
      <c r="E420" s="50"/>
      <c r="F420" s="50"/>
      <c r="G420" s="2"/>
      <c r="H420" s="2"/>
      <c r="I420" s="2"/>
      <c r="J420" s="15">
        <f>SUM(J421)</f>
        <v>0</v>
      </c>
      <c r="K420" s="15">
        <f>SUM(K421)</f>
        <v>0</v>
      </c>
      <c r="L420" s="15">
        <f>SUM(L421)</f>
        <v>0</v>
      </c>
    </row>
    <row r="421" spans="1:12" ht="36" customHeight="1" outlineLevel="1" x14ac:dyDescent="0.3">
      <c r="A421" s="14" t="s">
        <v>792</v>
      </c>
      <c r="B421" s="16" t="s">
        <v>83</v>
      </c>
      <c r="C421" s="11" t="s">
        <v>500</v>
      </c>
      <c r="D421" s="11" t="s">
        <v>63</v>
      </c>
      <c r="E421" s="17">
        <v>1</v>
      </c>
      <c r="F421" s="17">
        <v>0</v>
      </c>
      <c r="G421" s="18">
        <f>IFERROR(ROUND(SUM(J422)/$F421, 2),0)</f>
        <v>0</v>
      </c>
      <c r="H421" s="34">
        <v>0</v>
      </c>
      <c r="I421" s="18">
        <f>G421+ROUND(H421, 2)</f>
        <v>0</v>
      </c>
      <c r="J421" s="55">
        <f>ROUND(G421*$F421, 2)</f>
        <v>0</v>
      </c>
      <c r="K421" s="55">
        <f>ROUND($F421*ROUND(H421, 2), 2)</f>
        <v>0</v>
      </c>
      <c r="L421" s="55">
        <f>J421+K421</f>
        <v>0</v>
      </c>
    </row>
    <row r="422" spans="1:12" ht="36" customHeight="1" outlineLevel="1" x14ac:dyDescent="0.3">
      <c r="A422" s="14" t="s">
        <v>793</v>
      </c>
      <c r="B422" s="22" t="s">
        <v>794</v>
      </c>
      <c r="C422" s="11" t="s">
        <v>1119</v>
      </c>
      <c r="D422" s="23" t="s">
        <v>63</v>
      </c>
      <c r="E422" s="24">
        <v>1</v>
      </c>
      <c r="F422" s="25">
        <v>90</v>
      </c>
      <c r="G422" s="26"/>
      <c r="H422" s="2"/>
      <c r="I422" s="2"/>
      <c r="J422" s="15">
        <f>ROUND(ROUND(G422, 2)*$F422, 2)</f>
        <v>0</v>
      </c>
      <c r="K422" s="56"/>
      <c r="L422" s="56"/>
    </row>
    <row r="423" spans="1:12" ht="16.899999999999999" customHeight="1" x14ac:dyDescent="0.3">
      <c r="A423" s="14" t="s">
        <v>795</v>
      </c>
      <c r="B423" s="50" t="s">
        <v>796</v>
      </c>
      <c r="C423" s="50"/>
      <c r="D423" s="50"/>
      <c r="E423" s="50"/>
      <c r="F423" s="50"/>
      <c r="G423" s="2"/>
      <c r="H423" s="2"/>
      <c r="I423" s="2"/>
      <c r="J423" s="15">
        <f>SUM(J424,J435,J478)</f>
        <v>0</v>
      </c>
      <c r="K423" s="15">
        <f>SUM(K424,K435,K478)</f>
        <v>0</v>
      </c>
      <c r="L423" s="15">
        <f>SUM(L424,L435,L478)</f>
        <v>0</v>
      </c>
    </row>
    <row r="424" spans="1:12" ht="16.899999999999999" customHeight="1" outlineLevel="1" x14ac:dyDescent="0.3">
      <c r="A424" s="14" t="s">
        <v>797</v>
      </c>
      <c r="B424" s="50" t="s">
        <v>24</v>
      </c>
      <c r="C424" s="50"/>
      <c r="D424" s="50"/>
      <c r="E424" s="50"/>
      <c r="F424" s="50"/>
      <c r="G424" s="2"/>
      <c r="H424" s="2"/>
      <c r="I424" s="2"/>
      <c r="J424" s="15">
        <f>SUM(J425,J427,J430,J433)</f>
        <v>0</v>
      </c>
      <c r="K424" s="15">
        <f>SUM(K425,K427,K430,K433)</f>
        <v>0</v>
      </c>
      <c r="L424" s="15">
        <f>SUM(L425,L427,L430,L433)</f>
        <v>0</v>
      </c>
    </row>
    <row r="425" spans="1:12" ht="18" customHeight="1" outlineLevel="2" x14ac:dyDescent="0.3">
      <c r="A425" s="14" t="s">
        <v>798</v>
      </c>
      <c r="B425" s="16" t="s">
        <v>799</v>
      </c>
      <c r="C425" s="11"/>
      <c r="D425" s="11" t="s">
        <v>27</v>
      </c>
      <c r="E425" s="17">
        <v>1</v>
      </c>
      <c r="F425" s="17">
        <v>110</v>
      </c>
      <c r="G425" s="18">
        <f>IFERROR(ROUND(SUM(J426)/$F425, 2),0)</f>
        <v>0</v>
      </c>
      <c r="H425" s="19"/>
      <c r="I425" s="18">
        <f>G425+ROUND(H425, 2)</f>
        <v>0</v>
      </c>
      <c r="J425" s="55">
        <f>ROUND(G425*$F425, 2)</f>
        <v>0</v>
      </c>
      <c r="K425" s="55">
        <f>ROUND($F425*ROUND(H425, 2), 2)</f>
        <v>0</v>
      </c>
      <c r="L425" s="55">
        <f>J425+K425</f>
        <v>0</v>
      </c>
    </row>
    <row r="426" spans="1:12" ht="36" customHeight="1" outlineLevel="2" x14ac:dyDescent="0.3">
      <c r="A426" s="14" t="s">
        <v>800</v>
      </c>
      <c r="B426" s="22" t="s">
        <v>1120</v>
      </c>
      <c r="C426" s="11"/>
      <c r="D426" s="23" t="s">
        <v>27</v>
      </c>
      <c r="E426" s="24">
        <v>1</v>
      </c>
      <c r="F426" s="25">
        <v>110</v>
      </c>
      <c r="G426" s="26"/>
      <c r="H426" s="2"/>
      <c r="I426" s="2"/>
      <c r="J426" s="15">
        <f>ROUND(ROUND(G426, 2)*$F426, 2)</f>
        <v>0</v>
      </c>
      <c r="K426" s="56"/>
      <c r="L426" s="56"/>
    </row>
    <row r="427" spans="1:12" ht="18" customHeight="1" outlineLevel="2" x14ac:dyDescent="0.3">
      <c r="A427" s="14" t="s">
        <v>801</v>
      </c>
      <c r="B427" s="16" t="s">
        <v>126</v>
      </c>
      <c r="C427" s="11"/>
      <c r="D427" s="11" t="s">
        <v>63</v>
      </c>
      <c r="E427" s="17">
        <v>1</v>
      </c>
      <c r="F427" s="17">
        <v>48</v>
      </c>
      <c r="G427" s="18">
        <f>IFERROR(ROUND(SUM(J428,J429)/$F427, 2),0)</f>
        <v>0</v>
      </c>
      <c r="H427" s="19"/>
      <c r="I427" s="18">
        <f>G427+ROUND(H427, 2)</f>
        <v>0</v>
      </c>
      <c r="J427" s="55">
        <f>ROUND(G427*$F427, 2)</f>
        <v>0</v>
      </c>
      <c r="K427" s="55">
        <f>ROUND($F427*ROUND(H427, 2), 2)</f>
        <v>0</v>
      </c>
      <c r="L427" s="55">
        <f>J427+K427</f>
        <v>0</v>
      </c>
    </row>
    <row r="428" spans="1:12" ht="36" customHeight="1" outlineLevel="2" x14ac:dyDescent="0.3">
      <c r="A428" s="14" t="s">
        <v>802</v>
      </c>
      <c r="B428" s="22" t="s">
        <v>803</v>
      </c>
      <c r="C428" s="11" t="s">
        <v>1059</v>
      </c>
      <c r="D428" s="23" t="s">
        <v>63</v>
      </c>
      <c r="E428" s="24">
        <v>1</v>
      </c>
      <c r="F428" s="25">
        <v>4</v>
      </c>
      <c r="G428" s="26"/>
      <c r="H428" s="2"/>
      <c r="I428" s="2"/>
      <c r="J428" s="15">
        <f>ROUND(ROUND(G428, 2)*$F428, 2)</f>
        <v>0</v>
      </c>
      <c r="K428" s="56"/>
      <c r="L428" s="56"/>
    </row>
    <row r="429" spans="1:12" ht="18" customHeight="1" outlineLevel="2" x14ac:dyDescent="0.3">
      <c r="A429" s="14" t="s">
        <v>804</v>
      </c>
      <c r="B429" s="22" t="s">
        <v>805</v>
      </c>
      <c r="C429" s="11"/>
      <c r="D429" s="23" t="s">
        <v>63</v>
      </c>
      <c r="E429" s="24">
        <v>1</v>
      </c>
      <c r="F429" s="25">
        <v>48</v>
      </c>
      <c r="G429" s="26"/>
      <c r="H429" s="2"/>
      <c r="I429" s="2"/>
      <c r="J429" s="15">
        <f>ROUND(ROUND(G429, 2)*$F429, 2)</f>
        <v>0</v>
      </c>
      <c r="K429" s="56"/>
      <c r="L429" s="56"/>
    </row>
    <row r="430" spans="1:12" ht="18" customHeight="1" outlineLevel="2" x14ac:dyDescent="0.3">
      <c r="A430" s="14" t="s">
        <v>806</v>
      </c>
      <c r="B430" s="16" t="s">
        <v>136</v>
      </c>
      <c r="C430" s="11"/>
      <c r="D430" s="11" t="s">
        <v>63</v>
      </c>
      <c r="E430" s="17">
        <v>1</v>
      </c>
      <c r="F430" s="17">
        <v>4</v>
      </c>
      <c r="G430" s="18">
        <f>IFERROR(ROUND(SUM(J431,J432)/$F430, 2),0)</f>
        <v>0</v>
      </c>
      <c r="H430" s="19"/>
      <c r="I430" s="18">
        <f>G430+ROUND(H430, 2)</f>
        <v>0</v>
      </c>
      <c r="J430" s="55">
        <f>ROUND(G430*$F430, 2)</f>
        <v>0</v>
      </c>
      <c r="K430" s="55">
        <f>ROUND($F430*ROUND(H430, 2), 2)</f>
        <v>0</v>
      </c>
      <c r="L430" s="55">
        <f>J430+K430</f>
        <v>0</v>
      </c>
    </row>
    <row r="431" spans="1:12" ht="36" customHeight="1" outlineLevel="2" x14ac:dyDescent="0.3">
      <c r="A431" s="14" t="s">
        <v>807</v>
      </c>
      <c r="B431" s="22" t="s">
        <v>138</v>
      </c>
      <c r="C431" s="11" t="s">
        <v>231</v>
      </c>
      <c r="D431" s="23" t="s">
        <v>63</v>
      </c>
      <c r="E431" s="24">
        <v>1</v>
      </c>
      <c r="F431" s="25">
        <v>2</v>
      </c>
      <c r="G431" s="26"/>
      <c r="H431" s="2"/>
      <c r="I431" s="2"/>
      <c r="J431" s="15">
        <f>ROUND(ROUND(G431, 2)*$F431, 2)</f>
        <v>0</v>
      </c>
      <c r="K431" s="56"/>
      <c r="L431" s="56"/>
    </row>
    <row r="432" spans="1:12" ht="36" customHeight="1" outlineLevel="2" x14ac:dyDescent="0.3">
      <c r="A432" s="14" t="s">
        <v>808</v>
      </c>
      <c r="B432" s="22" t="s">
        <v>141</v>
      </c>
      <c r="C432" s="11" t="s">
        <v>231</v>
      </c>
      <c r="D432" s="23" t="s">
        <v>63</v>
      </c>
      <c r="E432" s="24">
        <v>1</v>
      </c>
      <c r="F432" s="25">
        <v>2</v>
      </c>
      <c r="G432" s="26"/>
      <c r="H432" s="2"/>
      <c r="I432" s="2"/>
      <c r="J432" s="15">
        <f>ROUND(ROUND(G432, 2)*$F432, 2)</f>
        <v>0</v>
      </c>
      <c r="K432" s="56"/>
      <c r="L432" s="56"/>
    </row>
    <row r="433" spans="1:12" ht="18" customHeight="1" outlineLevel="2" x14ac:dyDescent="0.3">
      <c r="A433" s="14" t="s">
        <v>809</v>
      </c>
      <c r="B433" s="16" t="s">
        <v>55</v>
      </c>
      <c r="C433" s="11" t="s">
        <v>158</v>
      </c>
      <c r="D433" s="11" t="s">
        <v>27</v>
      </c>
      <c r="E433" s="17">
        <v>1</v>
      </c>
      <c r="F433" s="17">
        <v>5</v>
      </c>
      <c r="G433" s="18">
        <f>IFERROR(ROUND(SUM(J434)/$F433, 2),0)</f>
        <v>0</v>
      </c>
      <c r="H433" s="19"/>
      <c r="I433" s="18">
        <f>G433+ROUND(H433, 2)</f>
        <v>0</v>
      </c>
      <c r="J433" s="55">
        <f>ROUND(G433*$F433, 2)</f>
        <v>0</v>
      </c>
      <c r="K433" s="55">
        <f>ROUND($F433*ROUND(H433, 2), 2)</f>
        <v>0</v>
      </c>
      <c r="L433" s="55">
        <f>J433+K433</f>
        <v>0</v>
      </c>
    </row>
    <row r="434" spans="1:12" ht="36" customHeight="1" outlineLevel="2" x14ac:dyDescent="0.3">
      <c r="A434" s="14" t="s">
        <v>810</v>
      </c>
      <c r="B434" s="22" t="s">
        <v>811</v>
      </c>
      <c r="C434" s="11"/>
      <c r="D434" s="23" t="s">
        <v>27</v>
      </c>
      <c r="E434" s="24">
        <v>1</v>
      </c>
      <c r="F434" s="25">
        <v>5</v>
      </c>
      <c r="G434" s="26"/>
      <c r="H434" s="2"/>
      <c r="I434" s="2"/>
      <c r="J434" s="15">
        <f>ROUND(ROUND(G434, 2)*$F434, 2)</f>
        <v>0</v>
      </c>
      <c r="K434" s="56"/>
      <c r="L434" s="56"/>
    </row>
    <row r="435" spans="1:12" ht="16.899999999999999" customHeight="1" outlineLevel="1" x14ac:dyDescent="0.3">
      <c r="A435" s="14" t="s">
        <v>812</v>
      </c>
      <c r="B435" s="50" t="s">
        <v>60</v>
      </c>
      <c r="C435" s="50"/>
      <c r="D435" s="50"/>
      <c r="E435" s="50"/>
      <c r="F435" s="50"/>
      <c r="G435" s="2"/>
      <c r="H435" s="2"/>
      <c r="I435" s="2"/>
      <c r="J435" s="15">
        <f>SUM(J436,J438,J440,J442,J444,J446,J448,J450,J452,J454,J456,J459,J462,J465,J467,J469,J472,J474,J476)</f>
        <v>0</v>
      </c>
      <c r="K435" s="15">
        <f>SUM(K436,K438,K440,K442,K444,K446,K448,K450,K452,K454,K456,K459,K462,K465,K467,K469,K472,K474,K476)</f>
        <v>0</v>
      </c>
      <c r="L435" s="15">
        <f>SUM(L436,L438,L440,L442,L444,L446,L448,L450,L452,L454,L456,L459,L462,L465,L467,L469,L472,L474,L476)</f>
        <v>0</v>
      </c>
    </row>
    <row r="436" spans="1:12" ht="18" customHeight="1" outlineLevel="2" x14ac:dyDescent="0.3">
      <c r="A436" s="14" t="s">
        <v>813</v>
      </c>
      <c r="B436" s="16" t="s">
        <v>165</v>
      </c>
      <c r="C436" s="11"/>
      <c r="D436" s="11" t="s">
        <v>63</v>
      </c>
      <c r="E436" s="17">
        <v>1</v>
      </c>
      <c r="F436" s="17">
        <v>2</v>
      </c>
      <c r="G436" s="18">
        <f>IFERROR(ROUND(SUM(J437)/$F436, 2),0)</f>
        <v>0</v>
      </c>
      <c r="H436" s="19"/>
      <c r="I436" s="18">
        <f>G436+ROUND(H436, 2)</f>
        <v>0</v>
      </c>
      <c r="J436" s="55">
        <f>ROUND(G436*$F436, 2)</f>
        <v>0</v>
      </c>
      <c r="K436" s="55">
        <f>ROUND($F436*ROUND(H436, 2), 2)</f>
        <v>0</v>
      </c>
      <c r="L436" s="55">
        <f>J436+K436</f>
        <v>0</v>
      </c>
    </row>
    <row r="437" spans="1:12" ht="36" customHeight="1" outlineLevel="2" x14ac:dyDescent="0.3">
      <c r="A437" s="14" t="s">
        <v>814</v>
      </c>
      <c r="B437" s="30" t="s">
        <v>815</v>
      </c>
      <c r="C437" s="11"/>
      <c r="D437" s="23" t="s">
        <v>63</v>
      </c>
      <c r="E437" s="24">
        <v>1</v>
      </c>
      <c r="F437" s="25">
        <v>2</v>
      </c>
      <c r="G437" s="26"/>
      <c r="H437" s="2"/>
      <c r="I437" s="2"/>
      <c r="J437" s="15">
        <f>ROUND(ROUND(G437, 2)*$F437, 2)</f>
        <v>0</v>
      </c>
      <c r="K437" s="56"/>
      <c r="L437" s="56"/>
    </row>
    <row r="438" spans="1:12" ht="18" customHeight="1" outlineLevel="2" x14ac:dyDescent="0.3">
      <c r="A438" s="14" t="s">
        <v>816</v>
      </c>
      <c r="B438" s="16" t="s">
        <v>817</v>
      </c>
      <c r="C438" s="11"/>
      <c r="D438" s="11" t="s">
        <v>63</v>
      </c>
      <c r="E438" s="17">
        <v>1</v>
      </c>
      <c r="F438" s="17">
        <v>2</v>
      </c>
      <c r="G438" s="18">
        <f>IFERROR(ROUND(SUM(J439)/$F438, 2),0)</f>
        <v>0</v>
      </c>
      <c r="H438" s="19"/>
      <c r="I438" s="18">
        <f>G438+ROUND(H438, 2)</f>
        <v>0</v>
      </c>
      <c r="J438" s="55">
        <f>ROUND(G438*$F438, 2)</f>
        <v>0</v>
      </c>
      <c r="K438" s="55">
        <f>ROUND($F438*ROUND(H438, 2), 2)</f>
        <v>0</v>
      </c>
      <c r="L438" s="55">
        <f>J438+K438</f>
        <v>0</v>
      </c>
    </row>
    <row r="439" spans="1:12" ht="36" customHeight="1" outlineLevel="2" x14ac:dyDescent="0.3">
      <c r="A439" s="14" t="s">
        <v>818</v>
      </c>
      <c r="B439" s="22" t="s">
        <v>819</v>
      </c>
      <c r="C439" s="11"/>
      <c r="D439" s="23" t="s">
        <v>63</v>
      </c>
      <c r="E439" s="24">
        <v>1</v>
      </c>
      <c r="F439" s="25">
        <v>2</v>
      </c>
      <c r="G439" s="26"/>
      <c r="H439" s="2"/>
      <c r="I439" s="2"/>
      <c r="J439" s="15">
        <f>ROUND(ROUND(G439, 2)*$F439, 2)</f>
        <v>0</v>
      </c>
      <c r="K439" s="56"/>
      <c r="L439" s="56"/>
    </row>
    <row r="440" spans="1:12" ht="18" customHeight="1" outlineLevel="2" x14ac:dyDescent="0.3">
      <c r="A440" s="14" t="s">
        <v>820</v>
      </c>
      <c r="B440" s="16" t="s">
        <v>821</v>
      </c>
      <c r="C440" s="11"/>
      <c r="D440" s="11" t="s">
        <v>63</v>
      </c>
      <c r="E440" s="17">
        <v>1</v>
      </c>
      <c r="F440" s="17">
        <v>2</v>
      </c>
      <c r="G440" s="18">
        <f>IFERROR(ROUND(SUM(J441)/$F440, 2),0)</f>
        <v>0</v>
      </c>
      <c r="H440" s="19"/>
      <c r="I440" s="18">
        <f>G440+ROUND(H440, 2)</f>
        <v>0</v>
      </c>
      <c r="J440" s="55">
        <f>ROUND(G440*$F440, 2)</f>
        <v>0</v>
      </c>
      <c r="K440" s="55">
        <f>ROUND($F440*ROUND(H440, 2), 2)</f>
        <v>0</v>
      </c>
      <c r="L440" s="55">
        <f>J440+K440</f>
        <v>0</v>
      </c>
    </row>
    <row r="441" spans="1:12" ht="36" customHeight="1" outlineLevel="2" x14ac:dyDescent="0.3">
      <c r="A441" s="14" t="s">
        <v>822</v>
      </c>
      <c r="B441" s="22" t="s">
        <v>823</v>
      </c>
      <c r="C441" s="11"/>
      <c r="D441" s="23" t="s">
        <v>678</v>
      </c>
      <c r="E441" s="24">
        <v>1</v>
      </c>
      <c r="F441" s="25">
        <v>2</v>
      </c>
      <c r="G441" s="26"/>
      <c r="H441" s="2"/>
      <c r="I441" s="2"/>
      <c r="J441" s="15">
        <f>ROUND(ROUND(G441, 2)*$F441, 2)</f>
        <v>0</v>
      </c>
      <c r="K441" s="56"/>
      <c r="L441" s="56"/>
    </row>
    <row r="442" spans="1:12" ht="18" customHeight="1" outlineLevel="2" x14ac:dyDescent="0.3">
      <c r="A442" s="14" t="s">
        <v>824</v>
      </c>
      <c r="B442" s="16" t="s">
        <v>825</v>
      </c>
      <c r="C442" s="11"/>
      <c r="D442" s="11" t="s">
        <v>63</v>
      </c>
      <c r="E442" s="17">
        <v>1</v>
      </c>
      <c r="F442" s="17">
        <v>3</v>
      </c>
      <c r="G442" s="18">
        <f>IFERROR(ROUND(SUM(J443)/$F442, 2),0)</f>
        <v>0</v>
      </c>
      <c r="H442" s="19"/>
      <c r="I442" s="18">
        <f>G442+ROUND(H442, 2)</f>
        <v>0</v>
      </c>
      <c r="J442" s="55">
        <f>ROUND(G442*$F442, 2)</f>
        <v>0</v>
      </c>
      <c r="K442" s="55">
        <f>ROUND($F442*ROUND(H442, 2), 2)</f>
        <v>0</v>
      </c>
      <c r="L442" s="55">
        <f>J442+K442</f>
        <v>0</v>
      </c>
    </row>
    <row r="443" spans="1:12" ht="18" customHeight="1" outlineLevel="2" x14ac:dyDescent="0.3">
      <c r="A443" s="14" t="s">
        <v>826</v>
      </c>
      <c r="B443" s="22" t="s">
        <v>827</v>
      </c>
      <c r="C443" s="11"/>
      <c r="D443" s="23" t="s">
        <v>63</v>
      </c>
      <c r="E443" s="24">
        <v>1</v>
      </c>
      <c r="F443" s="25">
        <v>3</v>
      </c>
      <c r="G443" s="26"/>
      <c r="H443" s="2"/>
      <c r="I443" s="2"/>
      <c r="J443" s="15">
        <f>ROUND(ROUND(G443, 2)*$F443, 2)</f>
        <v>0</v>
      </c>
      <c r="K443" s="56"/>
      <c r="L443" s="56"/>
    </row>
    <row r="444" spans="1:12" ht="18" customHeight="1" outlineLevel="2" x14ac:dyDescent="0.3">
      <c r="A444" s="14" t="s">
        <v>828</v>
      </c>
      <c r="B444" s="16" t="s">
        <v>205</v>
      </c>
      <c r="C444" s="11"/>
      <c r="D444" s="11" t="s">
        <v>63</v>
      </c>
      <c r="E444" s="17">
        <v>1</v>
      </c>
      <c r="F444" s="17">
        <v>2</v>
      </c>
      <c r="G444" s="18">
        <f>IFERROR(ROUND(SUM(J445)/$F444, 2),0)</f>
        <v>0</v>
      </c>
      <c r="H444" s="19"/>
      <c r="I444" s="18">
        <f>G444+ROUND(H444, 2)</f>
        <v>0</v>
      </c>
      <c r="J444" s="55">
        <f>ROUND(G444*$F444, 2)</f>
        <v>0</v>
      </c>
      <c r="K444" s="55">
        <f>ROUND($F444*ROUND(H444, 2), 2)</f>
        <v>0</v>
      </c>
      <c r="L444" s="55">
        <f>J444+K444</f>
        <v>0</v>
      </c>
    </row>
    <row r="445" spans="1:12" ht="36" customHeight="1" outlineLevel="2" x14ac:dyDescent="0.3">
      <c r="A445" s="14" t="s">
        <v>829</v>
      </c>
      <c r="B445" s="22" t="s">
        <v>830</v>
      </c>
      <c r="C445" s="11" t="s">
        <v>831</v>
      </c>
      <c r="D445" s="23" t="s">
        <v>63</v>
      </c>
      <c r="E445" s="24">
        <v>1</v>
      </c>
      <c r="F445" s="25">
        <v>2</v>
      </c>
      <c r="G445" s="26"/>
      <c r="H445" s="2"/>
      <c r="I445" s="2"/>
      <c r="J445" s="15">
        <f>ROUND(ROUND(G445, 2)*$F445, 2)</f>
        <v>0</v>
      </c>
      <c r="K445" s="56"/>
      <c r="L445" s="56"/>
    </row>
    <row r="446" spans="1:12" ht="36" customHeight="1" outlineLevel="2" x14ac:dyDescent="0.3">
      <c r="A446" s="14" t="s">
        <v>832</v>
      </c>
      <c r="B446" s="16" t="s">
        <v>391</v>
      </c>
      <c r="C446" s="11"/>
      <c r="D446" s="11" t="s">
        <v>63</v>
      </c>
      <c r="E446" s="17">
        <v>1</v>
      </c>
      <c r="F446" s="17">
        <v>2</v>
      </c>
      <c r="G446" s="18">
        <f>IFERROR(ROUND(SUM(J447)/$F446, 2),0)</f>
        <v>0</v>
      </c>
      <c r="H446" s="19"/>
      <c r="I446" s="18">
        <f>G446+ROUND(H446, 2)</f>
        <v>0</v>
      </c>
      <c r="J446" s="55">
        <f>ROUND(G446*$F446, 2)</f>
        <v>0</v>
      </c>
      <c r="K446" s="55">
        <f>ROUND($F446*ROUND(H446, 2), 2)</f>
        <v>0</v>
      </c>
      <c r="L446" s="55">
        <f>J446+K446</f>
        <v>0</v>
      </c>
    </row>
    <row r="447" spans="1:12" ht="36" customHeight="1" outlineLevel="2" x14ac:dyDescent="0.3">
      <c r="A447" s="14" t="s">
        <v>833</v>
      </c>
      <c r="B447" s="22" t="s">
        <v>834</v>
      </c>
      <c r="C447" s="11"/>
      <c r="D447" s="23" t="s">
        <v>63</v>
      </c>
      <c r="E447" s="24">
        <v>1</v>
      </c>
      <c r="F447" s="25">
        <v>2</v>
      </c>
      <c r="G447" s="26"/>
      <c r="H447" s="2"/>
      <c r="I447" s="2"/>
      <c r="J447" s="15">
        <f>ROUND(ROUND(G447, 2)*$F447, 2)</f>
        <v>0</v>
      </c>
      <c r="K447" s="56"/>
      <c r="L447" s="56"/>
    </row>
    <row r="448" spans="1:12" ht="18" customHeight="1" outlineLevel="2" x14ac:dyDescent="0.3">
      <c r="A448" s="14" t="s">
        <v>835</v>
      </c>
      <c r="B448" s="16" t="s">
        <v>836</v>
      </c>
      <c r="C448" s="11"/>
      <c r="D448" s="11" t="s">
        <v>63</v>
      </c>
      <c r="E448" s="17">
        <v>1</v>
      </c>
      <c r="F448" s="17">
        <v>2</v>
      </c>
      <c r="G448" s="18">
        <f>IFERROR(ROUND(SUM(J449)/$F448, 2),0)</f>
        <v>0</v>
      </c>
      <c r="H448" s="19"/>
      <c r="I448" s="18">
        <f>G448+ROUND(H448, 2)</f>
        <v>0</v>
      </c>
      <c r="J448" s="55">
        <f>ROUND(G448*$F448, 2)</f>
        <v>0</v>
      </c>
      <c r="K448" s="55">
        <f>ROUND($F448*ROUND(H448, 2), 2)</f>
        <v>0</v>
      </c>
      <c r="L448" s="55">
        <f>J448+K448</f>
        <v>0</v>
      </c>
    </row>
    <row r="449" spans="1:12" ht="18" customHeight="1" outlineLevel="2" x14ac:dyDescent="0.3">
      <c r="A449" s="14" t="s">
        <v>837</v>
      </c>
      <c r="B449" s="22" t="s">
        <v>838</v>
      </c>
      <c r="C449" s="11"/>
      <c r="D449" s="23" t="s">
        <v>63</v>
      </c>
      <c r="E449" s="24">
        <v>1</v>
      </c>
      <c r="F449" s="25">
        <v>2</v>
      </c>
      <c r="G449" s="26"/>
      <c r="H449" s="2"/>
      <c r="I449" s="2"/>
      <c r="J449" s="15">
        <f>ROUND(ROUND(G449, 2)*$F449, 2)</f>
        <v>0</v>
      </c>
      <c r="K449" s="56"/>
      <c r="L449" s="56"/>
    </row>
    <row r="450" spans="1:12" ht="18" customHeight="1" outlineLevel="2" x14ac:dyDescent="0.3">
      <c r="A450" s="14" t="s">
        <v>839</v>
      </c>
      <c r="B450" s="16" t="s">
        <v>840</v>
      </c>
      <c r="C450" s="11"/>
      <c r="D450" s="11" t="s">
        <v>63</v>
      </c>
      <c r="E450" s="17">
        <v>1</v>
      </c>
      <c r="F450" s="17">
        <v>2</v>
      </c>
      <c r="G450" s="18">
        <f>IFERROR(ROUND(SUM(J451)/$F450, 2),0)</f>
        <v>0</v>
      </c>
      <c r="H450" s="19"/>
      <c r="I450" s="18">
        <f>G450+ROUND(H450, 2)</f>
        <v>0</v>
      </c>
      <c r="J450" s="55">
        <f>ROUND(G450*$F450, 2)</f>
        <v>0</v>
      </c>
      <c r="K450" s="55">
        <f>ROUND($F450*ROUND(H450, 2), 2)</f>
        <v>0</v>
      </c>
      <c r="L450" s="55">
        <f>J450+K450</f>
        <v>0</v>
      </c>
    </row>
    <row r="451" spans="1:12" ht="18" customHeight="1" outlineLevel="2" x14ac:dyDescent="0.3">
      <c r="A451" s="14" t="s">
        <v>841</v>
      </c>
      <c r="B451" s="22" t="s">
        <v>842</v>
      </c>
      <c r="C451" s="11"/>
      <c r="D451" s="23" t="s">
        <v>63</v>
      </c>
      <c r="E451" s="24">
        <v>1</v>
      </c>
      <c r="F451" s="25">
        <v>2</v>
      </c>
      <c r="G451" s="26"/>
      <c r="H451" s="2"/>
      <c r="I451" s="2"/>
      <c r="J451" s="15">
        <f>ROUND(ROUND(G451, 2)*$F451, 2)</f>
        <v>0</v>
      </c>
      <c r="K451" s="56"/>
      <c r="L451" s="56"/>
    </row>
    <row r="452" spans="1:12" ht="18" customHeight="1" outlineLevel="2" x14ac:dyDescent="0.3">
      <c r="A452" s="14" t="s">
        <v>843</v>
      </c>
      <c r="B452" s="16" t="s">
        <v>410</v>
      </c>
      <c r="C452" s="11"/>
      <c r="D452" s="11" t="s">
        <v>63</v>
      </c>
      <c r="E452" s="17">
        <v>1</v>
      </c>
      <c r="F452" s="17">
        <v>2</v>
      </c>
      <c r="G452" s="18">
        <f>IFERROR(ROUND(SUM(J453)/$F452, 2),0)</f>
        <v>0</v>
      </c>
      <c r="H452" s="19"/>
      <c r="I452" s="18">
        <f>G452+ROUND(H452, 2)</f>
        <v>0</v>
      </c>
      <c r="J452" s="55">
        <f>ROUND(G452*$F452, 2)</f>
        <v>0</v>
      </c>
      <c r="K452" s="55">
        <f>ROUND($F452*ROUND(H452, 2), 2)</f>
        <v>0</v>
      </c>
      <c r="L452" s="55">
        <f>J452+K452</f>
        <v>0</v>
      </c>
    </row>
    <row r="453" spans="1:12" ht="18" customHeight="1" outlineLevel="2" x14ac:dyDescent="0.3">
      <c r="A453" s="14" t="s">
        <v>844</v>
      </c>
      <c r="B453" s="22" t="s">
        <v>414</v>
      </c>
      <c r="C453" s="11"/>
      <c r="D453" s="23" t="s">
        <v>63</v>
      </c>
      <c r="E453" s="24">
        <v>1</v>
      </c>
      <c r="F453" s="25">
        <v>2</v>
      </c>
      <c r="G453" s="26"/>
      <c r="H453" s="2"/>
      <c r="I453" s="2"/>
      <c r="J453" s="15">
        <f>ROUND(ROUND(G453, 2)*$F453, 2)</f>
        <v>0</v>
      </c>
      <c r="K453" s="56"/>
      <c r="L453" s="56"/>
    </row>
    <row r="454" spans="1:12" ht="18" customHeight="1" outlineLevel="2" x14ac:dyDescent="0.3">
      <c r="A454" s="14" t="s">
        <v>845</v>
      </c>
      <c r="B454" s="16" t="s">
        <v>211</v>
      </c>
      <c r="C454" s="11"/>
      <c r="D454" s="11" t="s">
        <v>63</v>
      </c>
      <c r="E454" s="17">
        <v>1</v>
      </c>
      <c r="F454" s="17">
        <v>4</v>
      </c>
      <c r="G454" s="18">
        <f>IFERROR(ROUND(SUM(J455)/$F454, 2),0)</f>
        <v>0</v>
      </c>
      <c r="H454" s="19"/>
      <c r="I454" s="18">
        <f>G454+ROUND(H454, 2)</f>
        <v>0</v>
      </c>
      <c r="J454" s="55">
        <f>ROUND(G454*$F454, 2)</f>
        <v>0</v>
      </c>
      <c r="K454" s="55">
        <f>ROUND($F454*ROUND(H454, 2), 2)</f>
        <v>0</v>
      </c>
      <c r="L454" s="55">
        <f>J454+K454</f>
        <v>0</v>
      </c>
    </row>
    <row r="455" spans="1:12" ht="36" customHeight="1" outlineLevel="2" x14ac:dyDescent="0.3">
      <c r="A455" s="14" t="s">
        <v>846</v>
      </c>
      <c r="B455" s="22" t="s">
        <v>847</v>
      </c>
      <c r="C455" s="11"/>
      <c r="D455" s="23" t="s">
        <v>63</v>
      </c>
      <c r="E455" s="24">
        <v>1</v>
      </c>
      <c r="F455" s="25">
        <v>4</v>
      </c>
      <c r="G455" s="26"/>
      <c r="H455" s="2"/>
      <c r="I455" s="2"/>
      <c r="J455" s="15">
        <f>ROUND(ROUND(G455, 2)*$F455, 2)</f>
        <v>0</v>
      </c>
      <c r="K455" s="56"/>
      <c r="L455" s="56"/>
    </row>
    <row r="456" spans="1:12" ht="36" customHeight="1" outlineLevel="2" x14ac:dyDescent="0.3">
      <c r="A456" s="14" t="s">
        <v>848</v>
      </c>
      <c r="B456" s="16" t="s">
        <v>849</v>
      </c>
      <c r="C456" s="11"/>
      <c r="D456" s="11" t="s">
        <v>63</v>
      </c>
      <c r="E456" s="17">
        <v>1</v>
      </c>
      <c r="F456" s="17">
        <v>1</v>
      </c>
      <c r="G456" s="18">
        <f>IFERROR(ROUND(SUM(J457,J458)/$F456, 2),0)</f>
        <v>0</v>
      </c>
      <c r="H456" s="19"/>
      <c r="I456" s="18">
        <f>G456+ROUND(H456, 2)</f>
        <v>0</v>
      </c>
      <c r="J456" s="55">
        <f>ROUND(G456*$F456, 2)</f>
        <v>0</v>
      </c>
      <c r="K456" s="55">
        <f>ROUND($F456*ROUND(H456, 2), 2)</f>
        <v>0</v>
      </c>
      <c r="L456" s="55">
        <f>J456+K456</f>
        <v>0</v>
      </c>
    </row>
    <row r="457" spans="1:12" ht="36" customHeight="1" outlineLevel="2" x14ac:dyDescent="0.3">
      <c r="A457" s="14" t="s">
        <v>850</v>
      </c>
      <c r="B457" s="22" t="s">
        <v>851</v>
      </c>
      <c r="C457" s="11"/>
      <c r="D457" s="23" t="s">
        <v>678</v>
      </c>
      <c r="E457" s="24">
        <v>1</v>
      </c>
      <c r="F457" s="25">
        <v>6</v>
      </c>
      <c r="G457" s="26"/>
      <c r="H457" s="2"/>
      <c r="I457" s="2"/>
      <c r="J457" s="15">
        <f>ROUND(ROUND(G457, 2)*$F457, 2)</f>
        <v>0</v>
      </c>
      <c r="K457" s="56"/>
      <c r="L457" s="56"/>
    </row>
    <row r="458" spans="1:12" ht="36" customHeight="1" outlineLevel="2" x14ac:dyDescent="0.3">
      <c r="A458" s="14" t="s">
        <v>852</v>
      </c>
      <c r="B458" s="22" t="s">
        <v>853</v>
      </c>
      <c r="C458" s="11" t="s">
        <v>854</v>
      </c>
      <c r="D458" s="23" t="s">
        <v>63</v>
      </c>
      <c r="E458" s="24">
        <v>1</v>
      </c>
      <c r="F458" s="25">
        <v>1</v>
      </c>
      <c r="G458" s="26"/>
      <c r="H458" s="2"/>
      <c r="I458" s="2"/>
      <c r="J458" s="15">
        <f>ROUND(ROUND(G458, 2)*$F458, 2)</f>
        <v>0</v>
      </c>
      <c r="K458" s="56"/>
      <c r="L458" s="56"/>
    </row>
    <row r="459" spans="1:12" ht="36" customHeight="1" outlineLevel="2" x14ac:dyDescent="0.3">
      <c r="A459" s="14" t="s">
        <v>855</v>
      </c>
      <c r="B459" s="16" t="s">
        <v>856</v>
      </c>
      <c r="C459" s="11"/>
      <c r="D459" s="11" t="s">
        <v>63</v>
      </c>
      <c r="E459" s="17">
        <v>1</v>
      </c>
      <c r="F459" s="17">
        <v>1</v>
      </c>
      <c r="G459" s="18">
        <f>IFERROR(ROUND(SUM(J460,J461)/$F459, 2),0)</f>
        <v>0</v>
      </c>
      <c r="H459" s="19"/>
      <c r="I459" s="18">
        <f>G459+ROUND(H459, 2)</f>
        <v>0</v>
      </c>
      <c r="J459" s="55">
        <f>ROUND(G459*$F459, 2)</f>
        <v>0</v>
      </c>
      <c r="K459" s="55">
        <f>ROUND($F459*ROUND(H459, 2), 2)</f>
        <v>0</v>
      </c>
      <c r="L459" s="55">
        <f>J459+K459</f>
        <v>0</v>
      </c>
    </row>
    <row r="460" spans="1:12" ht="36" customHeight="1" outlineLevel="2" x14ac:dyDescent="0.3">
      <c r="A460" s="14" t="s">
        <v>857</v>
      </c>
      <c r="B460" s="22" t="s">
        <v>851</v>
      </c>
      <c r="C460" s="11"/>
      <c r="D460" s="23" t="s">
        <v>678</v>
      </c>
      <c r="E460" s="24">
        <v>1</v>
      </c>
      <c r="F460" s="25">
        <v>6</v>
      </c>
      <c r="G460" s="26"/>
      <c r="H460" s="2"/>
      <c r="I460" s="2"/>
      <c r="J460" s="15">
        <f>ROUND(ROUND(G460, 2)*$F460, 2)</f>
        <v>0</v>
      </c>
      <c r="K460" s="56"/>
      <c r="L460" s="56"/>
    </row>
    <row r="461" spans="1:12" ht="36" customHeight="1" outlineLevel="2" x14ac:dyDescent="0.3">
      <c r="A461" s="14" t="s">
        <v>858</v>
      </c>
      <c r="B461" s="22" t="s">
        <v>859</v>
      </c>
      <c r="C461" s="11" t="s">
        <v>860</v>
      </c>
      <c r="D461" s="23" t="s">
        <v>63</v>
      </c>
      <c r="E461" s="24">
        <v>1</v>
      </c>
      <c r="F461" s="25">
        <v>1</v>
      </c>
      <c r="G461" s="26"/>
      <c r="H461" s="2"/>
      <c r="I461" s="2"/>
      <c r="J461" s="15">
        <f>ROUND(ROUND(G461, 2)*$F461, 2)</f>
        <v>0</v>
      </c>
      <c r="K461" s="56"/>
      <c r="L461" s="56"/>
    </row>
    <row r="462" spans="1:12" ht="18" customHeight="1" outlineLevel="2" x14ac:dyDescent="0.3">
      <c r="A462" s="14" t="s">
        <v>861</v>
      </c>
      <c r="B462" s="16" t="s">
        <v>862</v>
      </c>
      <c r="C462" s="11"/>
      <c r="D462" s="11" t="s">
        <v>63</v>
      </c>
      <c r="E462" s="17">
        <v>1</v>
      </c>
      <c r="F462" s="17">
        <v>3</v>
      </c>
      <c r="G462" s="18">
        <f>IFERROR(ROUND(SUM(J463,J464)/$F462, 2),0)</f>
        <v>0</v>
      </c>
      <c r="H462" s="19"/>
      <c r="I462" s="18">
        <f>G462+ROUND(H462, 2)</f>
        <v>0</v>
      </c>
      <c r="J462" s="55">
        <f>ROUND(G462*$F462, 2)</f>
        <v>0</v>
      </c>
      <c r="K462" s="55">
        <f>ROUND($F462*ROUND(H462, 2), 2)</f>
        <v>0</v>
      </c>
      <c r="L462" s="55">
        <f>J462+K462</f>
        <v>0</v>
      </c>
    </row>
    <row r="463" spans="1:12" ht="18" customHeight="1" outlineLevel="2" x14ac:dyDescent="0.3">
      <c r="A463" s="14" t="s">
        <v>863</v>
      </c>
      <c r="B463" s="22" t="s">
        <v>864</v>
      </c>
      <c r="C463" s="11"/>
      <c r="D463" s="23" t="s">
        <v>63</v>
      </c>
      <c r="E463" s="24">
        <v>1</v>
      </c>
      <c r="F463" s="25">
        <v>2</v>
      </c>
      <c r="G463" s="26"/>
      <c r="H463" s="2"/>
      <c r="I463" s="2"/>
      <c r="J463" s="15">
        <f>ROUND(ROUND(G463, 2)*$F463, 2)</f>
        <v>0</v>
      </c>
      <c r="K463" s="56"/>
      <c r="L463" s="56"/>
    </row>
    <row r="464" spans="1:12" ht="18" customHeight="1" outlineLevel="2" x14ac:dyDescent="0.3">
      <c r="A464" s="14" t="s">
        <v>865</v>
      </c>
      <c r="B464" s="22" t="s">
        <v>866</v>
      </c>
      <c r="C464" s="11"/>
      <c r="D464" s="23" t="s">
        <v>63</v>
      </c>
      <c r="E464" s="24">
        <v>1</v>
      </c>
      <c r="F464" s="25">
        <v>1</v>
      </c>
      <c r="G464" s="26"/>
      <c r="H464" s="2"/>
      <c r="I464" s="2"/>
      <c r="J464" s="15">
        <f>ROUND(ROUND(G464, 2)*$F464, 2)</f>
        <v>0</v>
      </c>
      <c r="K464" s="56"/>
      <c r="L464" s="56"/>
    </row>
    <row r="465" spans="1:12" ht="18" customHeight="1" outlineLevel="2" x14ac:dyDescent="0.3">
      <c r="A465" s="14" t="s">
        <v>867</v>
      </c>
      <c r="B465" s="16" t="s">
        <v>868</v>
      </c>
      <c r="C465" s="11"/>
      <c r="D465" s="11" t="s">
        <v>63</v>
      </c>
      <c r="E465" s="17">
        <v>1</v>
      </c>
      <c r="F465" s="17">
        <v>1</v>
      </c>
      <c r="G465" s="18">
        <f>IFERROR(ROUND(SUM(J466)/$F465, 2),0)</f>
        <v>0</v>
      </c>
      <c r="H465" s="19"/>
      <c r="I465" s="18">
        <f>G465+ROUND(H465, 2)</f>
        <v>0</v>
      </c>
      <c r="J465" s="55">
        <f>ROUND(G465*$F465, 2)</f>
        <v>0</v>
      </c>
      <c r="K465" s="55">
        <f>ROUND($F465*ROUND(H465, 2), 2)</f>
        <v>0</v>
      </c>
      <c r="L465" s="55">
        <f>J465+K465</f>
        <v>0</v>
      </c>
    </row>
    <row r="466" spans="1:12" ht="36" customHeight="1" outlineLevel="2" x14ac:dyDescent="0.3">
      <c r="A466" s="14" t="s">
        <v>869</v>
      </c>
      <c r="B466" s="22" t="s">
        <v>870</v>
      </c>
      <c r="C466" s="11"/>
      <c r="D466" s="23" t="s">
        <v>63</v>
      </c>
      <c r="E466" s="24">
        <v>1</v>
      </c>
      <c r="F466" s="25">
        <v>1</v>
      </c>
      <c r="G466" s="26"/>
      <c r="H466" s="2"/>
      <c r="I466" s="2"/>
      <c r="J466" s="15">
        <f>ROUND(ROUND(G466, 2)*$F466, 2)</f>
        <v>0</v>
      </c>
      <c r="K466" s="56"/>
      <c r="L466" s="56"/>
    </row>
    <row r="467" spans="1:12" ht="18" customHeight="1" outlineLevel="2" x14ac:dyDescent="0.3">
      <c r="A467" s="14" t="s">
        <v>871</v>
      </c>
      <c r="B467" s="16" t="s">
        <v>872</v>
      </c>
      <c r="C467" s="11"/>
      <c r="D467" s="11" t="s">
        <v>63</v>
      </c>
      <c r="E467" s="17">
        <v>1</v>
      </c>
      <c r="F467" s="17">
        <v>2</v>
      </c>
      <c r="G467" s="18">
        <f>IFERROR(ROUND(SUM(J468)/$F467, 2),0)</f>
        <v>0</v>
      </c>
      <c r="H467" s="19"/>
      <c r="I467" s="18">
        <f>G467+ROUND(H467, 2)</f>
        <v>0</v>
      </c>
      <c r="J467" s="55">
        <f>ROUND(G467*$F467, 2)</f>
        <v>0</v>
      </c>
      <c r="K467" s="55">
        <f>ROUND($F467*ROUND(H467, 2), 2)</f>
        <v>0</v>
      </c>
      <c r="L467" s="55">
        <f>J467+K467</f>
        <v>0</v>
      </c>
    </row>
    <row r="468" spans="1:12" ht="36" customHeight="1" outlineLevel="2" x14ac:dyDescent="0.3">
      <c r="A468" s="14" t="s">
        <v>873</v>
      </c>
      <c r="B468" s="22" t="s">
        <v>874</v>
      </c>
      <c r="C468" s="11"/>
      <c r="D468" s="23" t="s">
        <v>63</v>
      </c>
      <c r="E468" s="24">
        <v>1</v>
      </c>
      <c r="F468" s="25">
        <v>2</v>
      </c>
      <c r="G468" s="26"/>
      <c r="H468" s="2"/>
      <c r="I468" s="2"/>
      <c r="J468" s="15">
        <f>ROUND(ROUND(G468, 2)*$F468, 2)</f>
        <v>0</v>
      </c>
      <c r="K468" s="56"/>
      <c r="L468" s="56"/>
    </row>
    <row r="469" spans="1:12" ht="18" customHeight="1" outlineLevel="2" x14ac:dyDescent="0.3">
      <c r="A469" s="14" t="s">
        <v>875</v>
      </c>
      <c r="B469" s="16" t="s">
        <v>1121</v>
      </c>
      <c r="C469" s="11"/>
      <c r="D469" s="11" t="s">
        <v>63</v>
      </c>
      <c r="E469" s="17">
        <v>1</v>
      </c>
      <c r="F469" s="17">
        <v>5</v>
      </c>
      <c r="G469" s="18">
        <f>IFERROR(ROUND(SUM(J470,J471)/$F469, 2),0)</f>
        <v>0</v>
      </c>
      <c r="H469" s="19"/>
      <c r="I469" s="18">
        <f>G469+ROUND(H469, 2)</f>
        <v>0</v>
      </c>
      <c r="J469" s="55">
        <f>ROUND(G469*$F469, 2)</f>
        <v>0</v>
      </c>
      <c r="K469" s="55">
        <f>ROUND($F469*ROUND(H469, 2), 2)</f>
        <v>0</v>
      </c>
      <c r="L469" s="55">
        <f>J469+K469</f>
        <v>0</v>
      </c>
    </row>
    <row r="470" spans="1:12" ht="18" customHeight="1" outlineLevel="2" x14ac:dyDescent="0.3">
      <c r="A470" s="14" t="s">
        <v>876</v>
      </c>
      <c r="B470" s="22" t="s">
        <v>1122</v>
      </c>
      <c r="C470" s="11"/>
      <c r="D470" s="23" t="s">
        <v>63</v>
      </c>
      <c r="E470" s="24">
        <v>1</v>
      </c>
      <c r="F470" s="25">
        <v>3</v>
      </c>
      <c r="G470" s="26"/>
      <c r="H470" s="2"/>
      <c r="I470" s="2"/>
      <c r="J470" s="15">
        <f>ROUND(ROUND(G470, 2)*$F470, 2)</f>
        <v>0</v>
      </c>
      <c r="K470" s="56"/>
      <c r="L470" s="56"/>
    </row>
    <row r="471" spans="1:12" ht="18" customHeight="1" outlineLevel="2" x14ac:dyDescent="0.3">
      <c r="A471" s="14" t="s">
        <v>877</v>
      </c>
      <c r="B471" s="22" t="s">
        <v>1123</v>
      </c>
      <c r="C471" s="11"/>
      <c r="D471" s="23" t="s">
        <v>63</v>
      </c>
      <c r="E471" s="24">
        <v>1</v>
      </c>
      <c r="F471" s="25">
        <v>2</v>
      </c>
      <c r="G471" s="26"/>
      <c r="H471" s="2"/>
      <c r="I471" s="2"/>
      <c r="J471" s="15">
        <f>ROUND(ROUND(G471, 2)*$F471, 2)</f>
        <v>0</v>
      </c>
      <c r="K471" s="56"/>
      <c r="L471" s="56"/>
    </row>
    <row r="472" spans="1:12" ht="18" customHeight="1" outlineLevel="2" x14ac:dyDescent="0.3">
      <c r="A472" s="14" t="s">
        <v>878</v>
      </c>
      <c r="B472" s="16" t="s">
        <v>879</v>
      </c>
      <c r="C472" s="11"/>
      <c r="D472" s="11" t="s">
        <v>63</v>
      </c>
      <c r="E472" s="17">
        <v>1</v>
      </c>
      <c r="F472" s="17">
        <v>5</v>
      </c>
      <c r="G472" s="18">
        <f>IFERROR(ROUND(SUM(J473)/$F472, 2),0)</f>
        <v>0</v>
      </c>
      <c r="H472" s="19"/>
      <c r="I472" s="18">
        <f>G472+ROUND(H472, 2)</f>
        <v>0</v>
      </c>
      <c r="J472" s="55">
        <f>ROUND(G472*$F472, 2)</f>
        <v>0</v>
      </c>
      <c r="K472" s="55">
        <f>ROUND($F472*ROUND(H472, 2), 2)</f>
        <v>0</v>
      </c>
      <c r="L472" s="55">
        <f>J472+K472</f>
        <v>0</v>
      </c>
    </row>
    <row r="473" spans="1:12" ht="18" customHeight="1" outlineLevel="2" x14ac:dyDescent="0.3">
      <c r="A473" s="14" t="s">
        <v>880</v>
      </c>
      <c r="B473" s="22" t="s">
        <v>881</v>
      </c>
      <c r="C473" s="11"/>
      <c r="D473" s="23" t="s">
        <v>63</v>
      </c>
      <c r="E473" s="24">
        <v>1</v>
      </c>
      <c r="F473" s="25">
        <v>5</v>
      </c>
      <c r="G473" s="26"/>
      <c r="H473" s="2"/>
      <c r="I473" s="2"/>
      <c r="J473" s="15">
        <f>ROUND(ROUND(G473, 2)*$F473, 2)</f>
        <v>0</v>
      </c>
      <c r="K473" s="56"/>
      <c r="L473" s="56"/>
    </row>
    <row r="474" spans="1:12" ht="18" customHeight="1" outlineLevel="2" x14ac:dyDescent="0.3">
      <c r="A474" s="14" t="s">
        <v>882</v>
      </c>
      <c r="B474" s="16" t="s">
        <v>883</v>
      </c>
      <c r="C474" s="11"/>
      <c r="D474" s="11" t="s">
        <v>63</v>
      </c>
      <c r="E474" s="17">
        <v>1</v>
      </c>
      <c r="F474" s="17">
        <v>2</v>
      </c>
      <c r="G474" s="18">
        <f>IFERROR(ROUND(SUM(J475)/$F474, 2),0)</f>
        <v>0</v>
      </c>
      <c r="H474" s="19"/>
      <c r="I474" s="18">
        <f>G474+ROUND(H474, 2)</f>
        <v>0</v>
      </c>
      <c r="J474" s="55">
        <f>ROUND(G474*$F474, 2)</f>
        <v>0</v>
      </c>
      <c r="K474" s="55">
        <f>ROUND($F474*ROUND(H474, 2), 2)</f>
        <v>0</v>
      </c>
      <c r="L474" s="55">
        <f>J474+K474</f>
        <v>0</v>
      </c>
    </row>
    <row r="475" spans="1:12" ht="18" customHeight="1" outlineLevel="2" x14ac:dyDescent="0.3">
      <c r="A475" s="14" t="s">
        <v>884</v>
      </c>
      <c r="B475" s="22" t="s">
        <v>885</v>
      </c>
      <c r="C475" s="11"/>
      <c r="D475" s="23" t="s">
        <v>63</v>
      </c>
      <c r="E475" s="24">
        <v>1</v>
      </c>
      <c r="F475" s="25">
        <v>2</v>
      </c>
      <c r="G475" s="26"/>
      <c r="H475" s="2"/>
      <c r="I475" s="2"/>
      <c r="J475" s="15">
        <f>ROUND(ROUND(G475, 2)*$F475, 2)</f>
        <v>0</v>
      </c>
      <c r="K475" s="56"/>
      <c r="L475" s="56"/>
    </row>
    <row r="476" spans="1:12" ht="36" customHeight="1" outlineLevel="2" x14ac:dyDescent="0.3">
      <c r="A476" s="14" t="s">
        <v>886</v>
      </c>
      <c r="B476" s="16" t="s">
        <v>887</v>
      </c>
      <c r="C476" s="11"/>
      <c r="D476" s="11" t="s">
        <v>63</v>
      </c>
      <c r="E476" s="17">
        <v>1</v>
      </c>
      <c r="F476" s="17">
        <v>2</v>
      </c>
      <c r="G476" s="18">
        <f>IFERROR(ROUND(SUM(J477)/$F476, 2),0)</f>
        <v>0</v>
      </c>
      <c r="H476" s="19"/>
      <c r="I476" s="18">
        <f>G476+ROUND(H476, 2)</f>
        <v>0</v>
      </c>
      <c r="J476" s="55">
        <f>ROUND(G476*$F476, 2)</f>
        <v>0</v>
      </c>
      <c r="K476" s="55">
        <f>ROUND($F476*ROUND(H476, 2), 2)</f>
        <v>0</v>
      </c>
      <c r="L476" s="55">
        <f>J476+K476</f>
        <v>0</v>
      </c>
    </row>
    <row r="477" spans="1:12" ht="36" customHeight="1" outlineLevel="2" x14ac:dyDescent="0.3">
      <c r="A477" s="14" t="s">
        <v>888</v>
      </c>
      <c r="B477" s="22" t="s">
        <v>889</v>
      </c>
      <c r="C477" s="11" t="s">
        <v>890</v>
      </c>
      <c r="D477" s="23" t="s">
        <v>63</v>
      </c>
      <c r="E477" s="24">
        <v>1</v>
      </c>
      <c r="F477" s="25">
        <v>2</v>
      </c>
      <c r="G477" s="26"/>
      <c r="H477" s="2"/>
      <c r="I477" s="2"/>
      <c r="J477" s="15">
        <f>ROUND(ROUND(G477, 2)*$F477, 2)</f>
        <v>0</v>
      </c>
      <c r="K477" s="56"/>
      <c r="L477" s="56"/>
    </row>
    <row r="478" spans="1:12" ht="16.899999999999999" customHeight="1" outlineLevel="1" x14ac:dyDescent="0.3">
      <c r="A478" s="14" t="s">
        <v>891</v>
      </c>
      <c r="B478" s="50" t="s">
        <v>106</v>
      </c>
      <c r="C478" s="50"/>
      <c r="D478" s="50"/>
      <c r="E478" s="50"/>
      <c r="F478" s="50"/>
      <c r="G478" s="2"/>
      <c r="H478" s="2"/>
      <c r="I478" s="2"/>
      <c r="J478" s="15">
        <f>SUM(J479)</f>
        <v>0</v>
      </c>
      <c r="K478" s="15">
        <f>SUM(K479)</f>
        <v>0</v>
      </c>
      <c r="L478" s="15">
        <f>SUM(L479)</f>
        <v>0</v>
      </c>
    </row>
    <row r="479" spans="1:12" ht="18" customHeight="1" outlineLevel="1" x14ac:dyDescent="0.3">
      <c r="A479" s="14" t="s">
        <v>892</v>
      </c>
      <c r="B479" s="16" t="s">
        <v>893</v>
      </c>
      <c r="C479" s="11"/>
      <c r="D479" s="11" t="s">
        <v>109</v>
      </c>
      <c r="E479" s="17">
        <v>1</v>
      </c>
      <c r="F479" s="17">
        <v>1</v>
      </c>
      <c r="G479" s="18">
        <v>0</v>
      </c>
      <c r="H479" s="19"/>
      <c r="I479" s="18">
        <f>G479+ROUND(H479, 2)</f>
        <v>0</v>
      </c>
      <c r="J479" s="55">
        <v>0</v>
      </c>
      <c r="K479" s="55">
        <f>ROUND($F479*ROUND(H479, 2), 2)</f>
        <v>0</v>
      </c>
      <c r="L479" s="55">
        <f>J479+K479</f>
        <v>0</v>
      </c>
    </row>
    <row r="480" spans="1:12" ht="16.899999999999999" customHeight="1" x14ac:dyDescent="0.3">
      <c r="A480" s="14" t="s">
        <v>894</v>
      </c>
      <c r="B480" s="50" t="s">
        <v>895</v>
      </c>
      <c r="C480" s="50"/>
      <c r="D480" s="50"/>
      <c r="E480" s="50"/>
      <c r="F480" s="50"/>
      <c r="G480" s="2"/>
      <c r="H480" s="2"/>
      <c r="I480" s="2"/>
      <c r="J480" s="15">
        <f>SUM(J481,J499,J544,J546)</f>
        <v>404588.98</v>
      </c>
      <c r="K480" s="15">
        <f>SUM(K481,K499,K544,K546)</f>
        <v>0</v>
      </c>
      <c r="L480" s="15">
        <f>SUM(L481,L499,L544,L546)</f>
        <v>404588.98</v>
      </c>
    </row>
    <row r="481" spans="1:12" ht="16.899999999999999" customHeight="1" outlineLevel="1" x14ac:dyDescent="0.3">
      <c r="A481" s="14" t="s">
        <v>896</v>
      </c>
      <c r="B481" s="50" t="s">
        <v>24</v>
      </c>
      <c r="C481" s="50"/>
      <c r="D481" s="50"/>
      <c r="E481" s="50"/>
      <c r="F481" s="50"/>
      <c r="G481" s="2"/>
      <c r="H481" s="2"/>
      <c r="I481" s="2"/>
      <c r="J481" s="15">
        <f>SUM(J482,J485,J488,J490,J492,J495,J497)</f>
        <v>0</v>
      </c>
      <c r="K481" s="15">
        <f>SUM(K482,K485,K488,K490,K492,K495,K497)</f>
        <v>0</v>
      </c>
      <c r="L481" s="15">
        <f>SUM(L482,L485,L488,L490,L492,L495,L497)</f>
        <v>0</v>
      </c>
    </row>
    <row r="482" spans="1:12" ht="18" customHeight="1" outlineLevel="2" x14ac:dyDescent="0.3">
      <c r="A482" s="14" t="s">
        <v>897</v>
      </c>
      <c r="B482" s="16" t="s">
        <v>143</v>
      </c>
      <c r="C482" s="11"/>
      <c r="D482" s="11" t="s">
        <v>27</v>
      </c>
      <c r="E482" s="17">
        <v>1</v>
      </c>
      <c r="F482" s="17">
        <v>739</v>
      </c>
      <c r="G482" s="18">
        <f>IFERROR(ROUND(SUM(J483,J484)/$F482, 2),0)</f>
        <v>0</v>
      </c>
      <c r="H482" s="19"/>
      <c r="I482" s="18">
        <f>G482+ROUND(H482, 2)</f>
        <v>0</v>
      </c>
      <c r="J482" s="55">
        <f>ROUND(G482*$F482, 2)</f>
        <v>0</v>
      </c>
      <c r="K482" s="55">
        <f>ROUND($F482*ROUND(H482, 2), 2)</f>
        <v>0</v>
      </c>
      <c r="L482" s="55">
        <f>J482+K482</f>
        <v>0</v>
      </c>
    </row>
    <row r="483" spans="1:12" ht="36" customHeight="1" outlineLevel="2" x14ac:dyDescent="0.3">
      <c r="A483" s="14" t="s">
        <v>898</v>
      </c>
      <c r="B483" s="22" t="s">
        <v>1124</v>
      </c>
      <c r="C483" s="11" t="s">
        <v>899</v>
      </c>
      <c r="D483" s="23" t="s">
        <v>27</v>
      </c>
      <c r="E483" s="24">
        <v>1</v>
      </c>
      <c r="F483" s="25">
        <v>123</v>
      </c>
      <c r="G483" s="26"/>
      <c r="H483" s="2"/>
      <c r="I483" s="2"/>
      <c r="J483" s="15">
        <f>ROUND(ROUND(G483, 2)*$F483, 2)</f>
        <v>0</v>
      </c>
      <c r="K483" s="56"/>
      <c r="L483" s="56"/>
    </row>
    <row r="484" spans="1:12" ht="36" customHeight="1" outlineLevel="2" x14ac:dyDescent="0.3">
      <c r="A484" s="14" t="s">
        <v>900</v>
      </c>
      <c r="B484" s="22" t="s">
        <v>1125</v>
      </c>
      <c r="C484" s="11"/>
      <c r="D484" s="23" t="s">
        <v>27</v>
      </c>
      <c r="E484" s="24">
        <v>1</v>
      </c>
      <c r="F484" s="25">
        <v>616</v>
      </c>
      <c r="G484" s="26"/>
      <c r="H484" s="2"/>
      <c r="I484" s="2"/>
      <c r="J484" s="15">
        <f>ROUND(ROUND(G484, 2)*$F484, 2)</f>
        <v>0</v>
      </c>
      <c r="K484" s="56"/>
      <c r="L484" s="56"/>
    </row>
    <row r="485" spans="1:12" ht="18" customHeight="1" outlineLevel="2" x14ac:dyDescent="0.3">
      <c r="A485" s="14" t="s">
        <v>901</v>
      </c>
      <c r="B485" s="16" t="s">
        <v>152</v>
      </c>
      <c r="C485" s="11"/>
      <c r="D485" s="11" t="s">
        <v>27</v>
      </c>
      <c r="E485" s="17">
        <v>1</v>
      </c>
      <c r="F485" s="17">
        <v>138</v>
      </c>
      <c r="G485" s="18">
        <f>IFERROR(ROUND(SUM(J486,J487)/$F485, 2),0)</f>
        <v>0</v>
      </c>
      <c r="H485" s="19"/>
      <c r="I485" s="18">
        <f>G485+ROUND(H485, 2)</f>
        <v>0</v>
      </c>
      <c r="J485" s="55">
        <f>ROUND(G485*$F485, 2)</f>
        <v>0</v>
      </c>
      <c r="K485" s="55">
        <f>ROUND($F485*ROUND(H485, 2), 2)</f>
        <v>0</v>
      </c>
      <c r="L485" s="55">
        <f>J485+K485</f>
        <v>0</v>
      </c>
    </row>
    <row r="486" spans="1:12" ht="18" customHeight="1" outlineLevel="2" x14ac:dyDescent="0.3">
      <c r="A486" s="14" t="s">
        <v>902</v>
      </c>
      <c r="B486" s="22" t="s">
        <v>903</v>
      </c>
      <c r="C486" s="11" t="s">
        <v>904</v>
      </c>
      <c r="D486" s="23" t="s">
        <v>27</v>
      </c>
      <c r="E486" s="24">
        <v>1</v>
      </c>
      <c r="F486" s="25">
        <v>123</v>
      </c>
      <c r="G486" s="26"/>
      <c r="H486" s="2"/>
      <c r="I486" s="2"/>
      <c r="J486" s="15">
        <f>ROUND(ROUND(G486, 2)*$F486, 2)</f>
        <v>0</v>
      </c>
      <c r="K486" s="56"/>
      <c r="L486" s="56"/>
    </row>
    <row r="487" spans="1:12" ht="18" customHeight="1" outlineLevel="2" x14ac:dyDescent="0.3">
      <c r="A487" s="14" t="s">
        <v>905</v>
      </c>
      <c r="B487" s="22" t="s">
        <v>906</v>
      </c>
      <c r="C487" s="11"/>
      <c r="D487" s="23" t="s">
        <v>27</v>
      </c>
      <c r="E487" s="24">
        <v>1</v>
      </c>
      <c r="F487" s="25">
        <v>15</v>
      </c>
      <c r="G487" s="26"/>
      <c r="H487" s="2"/>
      <c r="I487" s="2"/>
      <c r="J487" s="15">
        <f>ROUND(ROUND(G487, 2)*$F487, 2)</f>
        <v>0</v>
      </c>
      <c r="K487" s="56"/>
      <c r="L487" s="56"/>
    </row>
    <row r="488" spans="1:12" ht="18" customHeight="1" outlineLevel="2" x14ac:dyDescent="0.3">
      <c r="A488" s="14" t="s">
        <v>907</v>
      </c>
      <c r="B488" s="16" t="s">
        <v>908</v>
      </c>
      <c r="C488" s="11"/>
      <c r="D488" s="11" t="s">
        <v>63</v>
      </c>
      <c r="E488" s="17">
        <v>1</v>
      </c>
      <c r="F488" s="17">
        <v>0</v>
      </c>
      <c r="G488" s="18">
        <f>IFERROR(ROUND(SUM(J489)/$F488, 2),0)</f>
        <v>0</v>
      </c>
      <c r="H488" s="19"/>
      <c r="I488" s="18">
        <f>G488+ROUND(H488, 2)</f>
        <v>0</v>
      </c>
      <c r="J488" s="55">
        <f>ROUND(G488*$F488, 2)</f>
        <v>0</v>
      </c>
      <c r="K488" s="55">
        <f>ROUND($F488*ROUND(H488, 2), 2)</f>
        <v>0</v>
      </c>
      <c r="L488" s="55">
        <f>J488+K488</f>
        <v>0</v>
      </c>
    </row>
    <row r="489" spans="1:12" ht="36" customHeight="1" outlineLevel="2" x14ac:dyDescent="0.3">
      <c r="A489" s="14" t="s">
        <v>909</v>
      </c>
      <c r="B489" s="22" t="s">
        <v>910</v>
      </c>
      <c r="C489" s="11" t="s">
        <v>1060</v>
      </c>
      <c r="D489" s="23" t="s">
        <v>63</v>
      </c>
      <c r="E489" s="24">
        <v>1</v>
      </c>
      <c r="F489" s="25">
        <v>3</v>
      </c>
      <c r="G489" s="26"/>
      <c r="H489" s="2"/>
      <c r="I489" s="2"/>
      <c r="J489" s="15">
        <f>ROUND(ROUND(G489, 2)*$F489, 2)</f>
        <v>0</v>
      </c>
      <c r="K489" s="56"/>
      <c r="L489" s="56"/>
    </row>
    <row r="490" spans="1:12" ht="18" customHeight="1" outlineLevel="2" x14ac:dyDescent="0.3">
      <c r="A490" s="14" t="s">
        <v>911</v>
      </c>
      <c r="B490" s="16" t="s">
        <v>126</v>
      </c>
      <c r="C490" s="11"/>
      <c r="D490" s="11" t="s">
        <v>63</v>
      </c>
      <c r="E490" s="17">
        <v>1</v>
      </c>
      <c r="F490" s="17">
        <v>38</v>
      </c>
      <c r="G490" s="18">
        <f>IFERROR(ROUND(SUM(J491)/$F490, 2),0)</f>
        <v>0</v>
      </c>
      <c r="H490" s="19"/>
      <c r="I490" s="18">
        <f>G490+ROUND(H490, 2)</f>
        <v>0</v>
      </c>
      <c r="J490" s="55">
        <f>ROUND(G490*$F490, 2)</f>
        <v>0</v>
      </c>
      <c r="K490" s="55">
        <f>ROUND($F490*ROUND(H490, 2), 2)</f>
        <v>0</v>
      </c>
      <c r="L490" s="55">
        <f>J490+K490</f>
        <v>0</v>
      </c>
    </row>
    <row r="491" spans="1:12" ht="36" customHeight="1" outlineLevel="2" x14ac:dyDescent="0.3">
      <c r="A491" s="14" t="s">
        <v>912</v>
      </c>
      <c r="B491" s="22" t="s">
        <v>128</v>
      </c>
      <c r="C491" s="11" t="s">
        <v>913</v>
      </c>
      <c r="D491" s="23" t="s">
        <v>63</v>
      </c>
      <c r="E491" s="24">
        <v>1</v>
      </c>
      <c r="F491" s="25">
        <v>38</v>
      </c>
      <c r="G491" s="26"/>
      <c r="H491" s="2"/>
      <c r="I491" s="2"/>
      <c r="J491" s="15">
        <f>ROUND(ROUND(G491, 2)*$F491, 2)</f>
        <v>0</v>
      </c>
      <c r="K491" s="56"/>
      <c r="L491" s="56"/>
    </row>
    <row r="492" spans="1:12" ht="18" customHeight="1" outlineLevel="2" x14ac:dyDescent="0.3">
      <c r="A492" s="14" t="s">
        <v>914</v>
      </c>
      <c r="B492" s="16" t="s">
        <v>55</v>
      </c>
      <c r="C492" s="11" t="s">
        <v>915</v>
      </c>
      <c r="D492" s="11" t="s">
        <v>27</v>
      </c>
      <c r="E492" s="17">
        <v>1</v>
      </c>
      <c r="F492" s="17">
        <v>318</v>
      </c>
      <c r="G492" s="18">
        <f>IFERROR(ROUND(SUM(J493,J494)/$F492, 2),0)</f>
        <v>0</v>
      </c>
      <c r="H492" s="19"/>
      <c r="I492" s="18">
        <f>G492+ROUND(H492, 2)</f>
        <v>0</v>
      </c>
      <c r="J492" s="55">
        <f>ROUND(G492*$F492, 2)</f>
        <v>0</v>
      </c>
      <c r="K492" s="55">
        <f>ROUND($F492*ROUND(H492, 2), 2)</f>
        <v>0</v>
      </c>
      <c r="L492" s="55">
        <f>J492+K492</f>
        <v>0</v>
      </c>
    </row>
    <row r="493" spans="1:12" ht="36" customHeight="1" outlineLevel="2" x14ac:dyDescent="0.3">
      <c r="A493" s="14" t="s">
        <v>916</v>
      </c>
      <c r="B493" s="22" t="s">
        <v>917</v>
      </c>
      <c r="C493" s="11"/>
      <c r="D493" s="23" t="s">
        <v>27</v>
      </c>
      <c r="E493" s="24">
        <v>1</v>
      </c>
      <c r="F493" s="25">
        <v>69</v>
      </c>
      <c r="G493" s="26"/>
      <c r="H493" s="2"/>
      <c r="I493" s="2"/>
      <c r="J493" s="15">
        <f>ROUND(ROUND(G493, 2)*$F493, 2)</f>
        <v>0</v>
      </c>
      <c r="K493" s="56"/>
      <c r="L493" s="56"/>
    </row>
    <row r="494" spans="1:12" ht="36" customHeight="1" outlineLevel="2" x14ac:dyDescent="0.3">
      <c r="A494" s="14" t="s">
        <v>918</v>
      </c>
      <c r="B494" s="22" t="s">
        <v>919</v>
      </c>
      <c r="C494" s="11"/>
      <c r="D494" s="23" t="s">
        <v>27</v>
      </c>
      <c r="E494" s="24">
        <v>1</v>
      </c>
      <c r="F494" s="25">
        <v>249</v>
      </c>
      <c r="G494" s="26"/>
      <c r="H494" s="2"/>
      <c r="I494" s="2"/>
      <c r="J494" s="15">
        <f>ROUND(ROUND(G494, 2)*$F494, 2)</f>
        <v>0</v>
      </c>
      <c r="K494" s="56"/>
      <c r="L494" s="56"/>
    </row>
    <row r="495" spans="1:12" ht="18" customHeight="1" outlineLevel="2" x14ac:dyDescent="0.3">
      <c r="A495" s="14" t="s">
        <v>920</v>
      </c>
      <c r="B495" s="16" t="s">
        <v>136</v>
      </c>
      <c r="C495" s="11"/>
      <c r="D495" s="11" t="s">
        <v>63</v>
      </c>
      <c r="E495" s="17">
        <v>1</v>
      </c>
      <c r="F495" s="17">
        <v>3</v>
      </c>
      <c r="G495" s="18">
        <f>IFERROR(ROUND(SUM(J496)/$F495, 2),0)</f>
        <v>0</v>
      </c>
      <c r="H495" s="19"/>
      <c r="I495" s="18">
        <f>G495+ROUND(H495, 2)</f>
        <v>0</v>
      </c>
      <c r="J495" s="55">
        <f>ROUND(G495*$F495, 2)</f>
        <v>0</v>
      </c>
      <c r="K495" s="55">
        <f>ROUND($F495*ROUND(H495, 2), 2)</f>
        <v>0</v>
      </c>
      <c r="L495" s="55">
        <f>J495+K495</f>
        <v>0</v>
      </c>
    </row>
    <row r="496" spans="1:12" ht="36" customHeight="1" outlineLevel="2" x14ac:dyDescent="0.3">
      <c r="A496" s="14" t="s">
        <v>921</v>
      </c>
      <c r="B496" s="22" t="s">
        <v>352</v>
      </c>
      <c r="C496" s="11"/>
      <c r="D496" s="23" t="s">
        <v>63</v>
      </c>
      <c r="E496" s="24">
        <v>1</v>
      </c>
      <c r="F496" s="25">
        <v>3</v>
      </c>
      <c r="G496" s="26"/>
      <c r="H496" s="2"/>
      <c r="I496" s="2"/>
      <c r="J496" s="15">
        <f>ROUND(ROUND(G496, 2)*$F496, 2)</f>
        <v>0</v>
      </c>
      <c r="K496" s="56"/>
      <c r="L496" s="56"/>
    </row>
    <row r="497" spans="1:12" ht="18" customHeight="1" outlineLevel="2" x14ac:dyDescent="0.3">
      <c r="A497" s="14" t="s">
        <v>922</v>
      </c>
      <c r="B497" s="16" t="s">
        <v>923</v>
      </c>
      <c r="C497" s="11"/>
      <c r="D497" s="11" t="s">
        <v>63</v>
      </c>
      <c r="E497" s="17">
        <v>1</v>
      </c>
      <c r="F497" s="17">
        <v>3</v>
      </c>
      <c r="G497" s="18">
        <f>IFERROR(ROUND(SUM(J498)/$F497, 2),0)</f>
        <v>0</v>
      </c>
      <c r="H497" s="19"/>
      <c r="I497" s="18">
        <f>G497+ROUND(H497, 2)</f>
        <v>0</v>
      </c>
      <c r="J497" s="55">
        <f>ROUND(G497*$F497, 2)</f>
        <v>0</v>
      </c>
      <c r="K497" s="55">
        <f>ROUND($F497*ROUND(H497, 2), 2)</f>
        <v>0</v>
      </c>
      <c r="L497" s="55">
        <f>J497+K497</f>
        <v>0</v>
      </c>
    </row>
    <row r="498" spans="1:12" ht="18" customHeight="1" outlineLevel="2" x14ac:dyDescent="0.3">
      <c r="A498" s="14" t="s">
        <v>924</v>
      </c>
      <c r="B498" s="22" t="s">
        <v>925</v>
      </c>
      <c r="C498" s="11"/>
      <c r="D498" s="23" t="s">
        <v>63</v>
      </c>
      <c r="E498" s="24">
        <v>1</v>
      </c>
      <c r="F498" s="25">
        <v>3</v>
      </c>
      <c r="G498" s="26"/>
      <c r="H498" s="2"/>
      <c r="I498" s="2"/>
      <c r="J498" s="15">
        <f>ROUND(ROUND(G498, 2)*$F498, 2)</f>
        <v>0</v>
      </c>
      <c r="K498" s="56"/>
      <c r="L498" s="56"/>
    </row>
    <row r="499" spans="1:12" ht="16.899999999999999" customHeight="1" outlineLevel="1" x14ac:dyDescent="0.3">
      <c r="A499" s="14" t="s">
        <v>926</v>
      </c>
      <c r="B499" s="50" t="s">
        <v>60</v>
      </c>
      <c r="C499" s="50"/>
      <c r="D499" s="50"/>
      <c r="E499" s="50"/>
      <c r="F499" s="50"/>
      <c r="G499" s="2"/>
      <c r="H499" s="2"/>
      <c r="I499" s="2"/>
      <c r="J499" s="15">
        <f>SUM(J500,J502,J506,J510,J512,J514,J517,J519,J522,J524,J526,J528,J531,J533,J536,J538,J540,J542)</f>
        <v>404588.98</v>
      </c>
      <c r="K499" s="15">
        <f>SUM(K500,K502,K506,K510,K512,K514,K517,K519,K522,K524,K526,K528,K531,K533,K536,K538,K540,K542)</f>
        <v>0</v>
      </c>
      <c r="L499" s="15">
        <f>SUM(L500,L502,L506,L510,L512,L514,L517,L519,L522,L524,L526,L528,L531,L533,L536,L538,L540,L542)</f>
        <v>404588.98</v>
      </c>
    </row>
    <row r="500" spans="1:12" ht="18" customHeight="1" outlineLevel="2" x14ac:dyDescent="0.3">
      <c r="A500" s="14" t="s">
        <v>927</v>
      </c>
      <c r="B500" s="16" t="s">
        <v>367</v>
      </c>
      <c r="C500" s="11"/>
      <c r="D500" s="11" t="s">
        <v>63</v>
      </c>
      <c r="E500" s="17">
        <v>1</v>
      </c>
      <c r="F500" s="17">
        <v>6</v>
      </c>
      <c r="G500" s="18">
        <f>IFERROR(ROUND(SUM(J501)/$F500, 2),0)</f>
        <v>0</v>
      </c>
      <c r="H500" s="19"/>
      <c r="I500" s="18">
        <f>G500+ROUND(H500, 2)</f>
        <v>0</v>
      </c>
      <c r="J500" s="55">
        <f>ROUND(G500*$F500, 2)</f>
        <v>0</v>
      </c>
      <c r="K500" s="55">
        <f>ROUND($F500*ROUND(H500, 2), 2)</f>
        <v>0</v>
      </c>
      <c r="L500" s="55">
        <f>J500+K500</f>
        <v>0</v>
      </c>
    </row>
    <row r="501" spans="1:12" ht="54" customHeight="1" outlineLevel="2" x14ac:dyDescent="0.3">
      <c r="A501" s="14" t="s">
        <v>928</v>
      </c>
      <c r="B501" s="22" t="s">
        <v>929</v>
      </c>
      <c r="C501" s="11" t="s">
        <v>930</v>
      </c>
      <c r="D501" s="23" t="s">
        <v>63</v>
      </c>
      <c r="E501" s="24">
        <v>1</v>
      </c>
      <c r="F501" s="25">
        <v>6</v>
      </c>
      <c r="G501" s="26"/>
      <c r="H501" s="2"/>
      <c r="I501" s="2"/>
      <c r="J501" s="15">
        <f>ROUND(ROUND(G501, 2)*$F501, 2)</f>
        <v>0</v>
      </c>
      <c r="K501" s="56"/>
      <c r="L501" s="56"/>
    </row>
    <row r="502" spans="1:12" ht="18" customHeight="1" outlineLevel="2" x14ac:dyDescent="0.3">
      <c r="A502" s="14" t="s">
        <v>931</v>
      </c>
      <c r="B502" s="16" t="s">
        <v>165</v>
      </c>
      <c r="C502" s="11"/>
      <c r="D502" s="11" t="s">
        <v>63</v>
      </c>
      <c r="E502" s="17">
        <v>1</v>
      </c>
      <c r="F502" s="17">
        <v>56</v>
      </c>
      <c r="G502" s="18">
        <f>IFERROR(ROUND(SUM(J503,J504,J505)/$F502, 2),0)</f>
        <v>0</v>
      </c>
      <c r="H502" s="19"/>
      <c r="I502" s="18">
        <f>G502+ROUND(H502, 2)</f>
        <v>0</v>
      </c>
      <c r="J502" s="55">
        <f>ROUND(G502*$F502, 2)</f>
        <v>0</v>
      </c>
      <c r="K502" s="55">
        <f>ROUND($F502*ROUND(H502, 2), 2)</f>
        <v>0</v>
      </c>
      <c r="L502" s="55">
        <f>J502+K502</f>
        <v>0</v>
      </c>
    </row>
    <row r="503" spans="1:12" ht="36" customHeight="1" outlineLevel="2" x14ac:dyDescent="0.3">
      <c r="A503" s="14" t="s">
        <v>932</v>
      </c>
      <c r="B503" s="22" t="s">
        <v>815</v>
      </c>
      <c r="C503" s="11"/>
      <c r="D503" s="23" t="s">
        <v>63</v>
      </c>
      <c r="E503" s="24">
        <v>1</v>
      </c>
      <c r="F503" s="25">
        <v>3</v>
      </c>
      <c r="G503" s="26"/>
      <c r="H503" s="2"/>
      <c r="I503" s="2"/>
      <c r="J503" s="15">
        <f>ROUND(ROUND(G503, 2)*$F503, 2)</f>
        <v>0</v>
      </c>
      <c r="K503" s="56"/>
      <c r="L503" s="56"/>
    </row>
    <row r="504" spans="1:12" ht="36" customHeight="1" outlineLevel="2" x14ac:dyDescent="0.3">
      <c r="A504" s="14" t="s">
        <v>933</v>
      </c>
      <c r="B504" s="22" t="s">
        <v>934</v>
      </c>
      <c r="C504" s="11" t="s">
        <v>935</v>
      </c>
      <c r="D504" s="23" t="s">
        <v>63</v>
      </c>
      <c r="E504" s="24">
        <v>1</v>
      </c>
      <c r="F504" s="25">
        <v>5</v>
      </c>
      <c r="G504" s="26"/>
      <c r="H504" s="2"/>
      <c r="I504" s="2"/>
      <c r="J504" s="15">
        <f>ROUND(ROUND(G504, 2)*$F504, 2)</f>
        <v>0</v>
      </c>
      <c r="K504" s="56"/>
      <c r="L504" s="56"/>
    </row>
    <row r="505" spans="1:12" ht="18" customHeight="1" outlineLevel="2" x14ac:dyDescent="0.3">
      <c r="A505" s="14" t="s">
        <v>936</v>
      </c>
      <c r="B505" s="22" t="s">
        <v>937</v>
      </c>
      <c r="C505" s="11"/>
      <c r="D505" s="23" t="s">
        <v>63</v>
      </c>
      <c r="E505" s="24">
        <v>1</v>
      </c>
      <c r="F505" s="25">
        <v>48</v>
      </c>
      <c r="G505" s="26"/>
      <c r="H505" s="2"/>
      <c r="I505" s="2"/>
      <c r="J505" s="15">
        <f>ROUND(ROUND(G505, 2)*$F505, 2)</f>
        <v>0</v>
      </c>
      <c r="K505" s="56"/>
      <c r="L505" s="56"/>
    </row>
    <row r="506" spans="1:12" ht="18" customHeight="1" outlineLevel="2" x14ac:dyDescent="0.3">
      <c r="A506" s="14" t="s">
        <v>938</v>
      </c>
      <c r="B506" s="16" t="s">
        <v>939</v>
      </c>
      <c r="C506" s="11" t="s">
        <v>940</v>
      </c>
      <c r="D506" s="11" t="s">
        <v>63</v>
      </c>
      <c r="E506" s="17">
        <v>1</v>
      </c>
      <c r="F506" s="17">
        <v>19</v>
      </c>
      <c r="G506" s="18">
        <f>IFERROR(ROUND(SUM(J507,J508,J509)/$F506, 2),0)</f>
        <v>20068.419999999998</v>
      </c>
      <c r="H506" s="19"/>
      <c r="I506" s="18">
        <f>G506+ROUND(H506, 2)</f>
        <v>20068.419999999998</v>
      </c>
      <c r="J506" s="55">
        <f>ROUND(G506*$F506, 2)</f>
        <v>381299.98</v>
      </c>
      <c r="K506" s="55">
        <f>ROUND($F506*ROUND(H506, 2), 2)</f>
        <v>0</v>
      </c>
      <c r="L506" s="55">
        <f>J506+K506</f>
        <v>381299.98</v>
      </c>
    </row>
    <row r="507" spans="1:12" ht="37.5" outlineLevel="2" x14ac:dyDescent="0.3">
      <c r="A507" s="14" t="s">
        <v>941</v>
      </c>
      <c r="B507" s="20" t="s">
        <v>942</v>
      </c>
      <c r="C507" s="28"/>
      <c r="D507" s="51" t="s">
        <v>63</v>
      </c>
      <c r="E507" s="52">
        <v>1</v>
      </c>
      <c r="F507" s="53">
        <v>13</v>
      </c>
      <c r="G507" s="21">
        <v>13500</v>
      </c>
      <c r="H507" s="2"/>
      <c r="I507" s="2"/>
      <c r="J507" s="15">
        <f>ROUND(ROUND(G507, 2)*$F507, 2)</f>
        <v>175500</v>
      </c>
      <c r="K507" s="56"/>
      <c r="L507" s="56"/>
    </row>
    <row r="508" spans="1:12" ht="56.25" outlineLevel="2" x14ac:dyDescent="0.3">
      <c r="A508" s="14" t="s">
        <v>943</v>
      </c>
      <c r="B508" s="20" t="s">
        <v>944</v>
      </c>
      <c r="C508" s="28" t="s">
        <v>945</v>
      </c>
      <c r="D508" s="51" t="s">
        <v>63</v>
      </c>
      <c r="E508" s="52">
        <v>1</v>
      </c>
      <c r="F508" s="53">
        <v>4</v>
      </c>
      <c r="G508" s="21">
        <v>13950</v>
      </c>
      <c r="H508" s="2"/>
      <c r="I508" s="2"/>
      <c r="J508" s="15">
        <f>ROUND(ROUND(G508, 2)*$F508, 2)</f>
        <v>55800</v>
      </c>
      <c r="K508" s="56"/>
      <c r="L508" s="56"/>
    </row>
    <row r="509" spans="1:12" ht="37.5" outlineLevel="2" x14ac:dyDescent="0.3">
      <c r="A509" s="14" t="s">
        <v>946</v>
      </c>
      <c r="B509" s="20" t="s">
        <v>947</v>
      </c>
      <c r="C509" s="28" t="s">
        <v>948</v>
      </c>
      <c r="D509" s="51" t="s">
        <v>63</v>
      </c>
      <c r="E509" s="52">
        <v>1</v>
      </c>
      <c r="F509" s="53">
        <v>2</v>
      </c>
      <c r="G509" s="21">
        <v>75000</v>
      </c>
      <c r="H509" s="2"/>
      <c r="I509" s="2"/>
      <c r="J509" s="15">
        <f>ROUND(ROUND(G509, 2)*$F509, 2)</f>
        <v>150000</v>
      </c>
      <c r="K509" s="56"/>
      <c r="L509" s="56"/>
    </row>
    <row r="510" spans="1:12" ht="18" customHeight="1" outlineLevel="2" x14ac:dyDescent="0.3">
      <c r="A510" s="14" t="s">
        <v>949</v>
      </c>
      <c r="B510" s="16" t="s">
        <v>950</v>
      </c>
      <c r="C510" s="11"/>
      <c r="D510" s="11" t="s">
        <v>63</v>
      </c>
      <c r="E510" s="17">
        <v>1</v>
      </c>
      <c r="F510" s="17">
        <v>2</v>
      </c>
      <c r="G510" s="18">
        <f>IFERROR(ROUND(SUM(J511)/$F510, 2),0)</f>
        <v>11644.5</v>
      </c>
      <c r="H510" s="19"/>
      <c r="I510" s="18">
        <f>G510+ROUND(H510, 2)</f>
        <v>11644.5</v>
      </c>
      <c r="J510" s="55">
        <f>ROUND(G510*$F510, 2)</f>
        <v>23289</v>
      </c>
      <c r="K510" s="55">
        <f>ROUND($F510*ROUND(H510, 2), 2)</f>
        <v>0</v>
      </c>
      <c r="L510" s="55">
        <f>J510+K510</f>
        <v>23289</v>
      </c>
    </row>
    <row r="511" spans="1:12" outlineLevel="2" x14ac:dyDescent="0.3">
      <c r="A511" s="14" t="s">
        <v>951</v>
      </c>
      <c r="B511" s="20" t="s">
        <v>952</v>
      </c>
      <c r="C511" s="28" t="s">
        <v>953</v>
      </c>
      <c r="D511" s="51" t="s">
        <v>63</v>
      </c>
      <c r="E511" s="52">
        <v>1</v>
      </c>
      <c r="F511" s="53">
        <v>2</v>
      </c>
      <c r="G511" s="21">
        <v>11644.5</v>
      </c>
      <c r="H511" s="2"/>
      <c r="I511" s="2"/>
      <c r="J511" s="15">
        <f>ROUND(ROUND(G511, 2)*$F511, 2)</f>
        <v>23289</v>
      </c>
      <c r="K511" s="56"/>
      <c r="L511" s="56"/>
    </row>
    <row r="512" spans="1:12" ht="18" customHeight="1" outlineLevel="2" x14ac:dyDescent="0.3">
      <c r="A512" s="14" t="s">
        <v>954</v>
      </c>
      <c r="B512" s="16" t="s">
        <v>955</v>
      </c>
      <c r="C512" s="11"/>
      <c r="D512" s="11" t="s">
        <v>63</v>
      </c>
      <c r="E512" s="17">
        <v>1</v>
      </c>
      <c r="F512" s="17">
        <v>1</v>
      </c>
      <c r="G512" s="18">
        <f>IFERROR(ROUND(SUM(J513)/$F512, 2),0)</f>
        <v>0</v>
      </c>
      <c r="H512" s="19"/>
      <c r="I512" s="18">
        <f>G512+ROUND(H512, 2)</f>
        <v>0</v>
      </c>
      <c r="J512" s="55">
        <f>ROUND(G512*$F512, 2)</f>
        <v>0</v>
      </c>
      <c r="K512" s="55">
        <f>ROUND($F512*ROUND(H512, 2), 2)</f>
        <v>0</v>
      </c>
      <c r="L512" s="55">
        <f>J512+K512</f>
        <v>0</v>
      </c>
    </row>
    <row r="513" spans="1:12" ht="36" customHeight="1" outlineLevel="2" x14ac:dyDescent="0.3">
      <c r="A513" s="14" t="s">
        <v>956</v>
      </c>
      <c r="B513" s="22" t="s">
        <v>957</v>
      </c>
      <c r="C513" s="11"/>
      <c r="D513" s="23" t="s">
        <v>63</v>
      </c>
      <c r="E513" s="24">
        <v>1</v>
      </c>
      <c r="F513" s="25">
        <v>1</v>
      </c>
      <c r="G513" s="26"/>
      <c r="H513" s="2"/>
      <c r="I513" s="2"/>
      <c r="J513" s="15">
        <f>ROUND(ROUND(G513, 2)*$F513, 2)</f>
        <v>0</v>
      </c>
      <c r="K513" s="56"/>
      <c r="L513" s="56"/>
    </row>
    <row r="514" spans="1:12" ht="36" customHeight="1" outlineLevel="2" x14ac:dyDescent="0.3">
      <c r="A514" s="14" t="s">
        <v>958</v>
      </c>
      <c r="B514" s="16" t="s">
        <v>83</v>
      </c>
      <c r="C514" s="11"/>
      <c r="D514" s="11" t="s">
        <v>63</v>
      </c>
      <c r="E514" s="17">
        <v>1</v>
      </c>
      <c r="F514" s="17">
        <v>22</v>
      </c>
      <c r="G514" s="18">
        <f>IFERROR(ROUND(SUM(J515,J516)/$F514, 2),0)</f>
        <v>0</v>
      </c>
      <c r="H514" s="19"/>
      <c r="I514" s="18">
        <f>G514+ROUND(H514, 2)</f>
        <v>0</v>
      </c>
      <c r="J514" s="55">
        <f>ROUND(G514*$F514, 2)</f>
        <v>0</v>
      </c>
      <c r="K514" s="55">
        <f>ROUND($F514*ROUND(H514, 2), 2)</f>
        <v>0</v>
      </c>
      <c r="L514" s="55">
        <f>J514+K514</f>
        <v>0</v>
      </c>
    </row>
    <row r="515" spans="1:12" ht="18" customHeight="1" outlineLevel="2" x14ac:dyDescent="0.3">
      <c r="A515" s="14" t="s">
        <v>959</v>
      </c>
      <c r="B515" s="22" t="s">
        <v>960</v>
      </c>
      <c r="C515" s="11" t="s">
        <v>961</v>
      </c>
      <c r="D515" s="23" t="s">
        <v>63</v>
      </c>
      <c r="E515" s="24">
        <v>1</v>
      </c>
      <c r="F515" s="25">
        <v>20</v>
      </c>
      <c r="G515" s="26"/>
      <c r="H515" s="2"/>
      <c r="I515" s="2"/>
      <c r="J515" s="15">
        <f>ROUND(ROUND(G515, 2)*$F515, 2)</f>
        <v>0</v>
      </c>
      <c r="K515" s="56"/>
      <c r="L515" s="56"/>
    </row>
    <row r="516" spans="1:12" ht="18" customHeight="1" outlineLevel="2" x14ac:dyDescent="0.3">
      <c r="A516" s="14" t="s">
        <v>962</v>
      </c>
      <c r="B516" s="22" t="s">
        <v>963</v>
      </c>
      <c r="C516" s="11" t="s">
        <v>964</v>
      </c>
      <c r="D516" s="23" t="s">
        <v>63</v>
      </c>
      <c r="E516" s="24">
        <v>1</v>
      </c>
      <c r="F516" s="25">
        <v>2</v>
      </c>
      <c r="G516" s="26"/>
      <c r="H516" s="2"/>
      <c r="I516" s="2"/>
      <c r="J516" s="15">
        <f>ROUND(ROUND(G516, 2)*$F516, 2)</f>
        <v>0</v>
      </c>
      <c r="K516" s="56"/>
      <c r="L516" s="56"/>
    </row>
    <row r="517" spans="1:12" ht="18" customHeight="1" outlineLevel="2" x14ac:dyDescent="0.3">
      <c r="A517" s="14" t="s">
        <v>965</v>
      </c>
      <c r="B517" s="16" t="s">
        <v>836</v>
      </c>
      <c r="C517" s="11"/>
      <c r="D517" s="11" t="s">
        <v>63</v>
      </c>
      <c r="E517" s="17">
        <v>1</v>
      </c>
      <c r="F517" s="17">
        <v>1</v>
      </c>
      <c r="G517" s="18">
        <f>IFERROR(ROUND(SUM(J518)/$F517, 2),0)</f>
        <v>0</v>
      </c>
      <c r="H517" s="19"/>
      <c r="I517" s="18">
        <f>G517+ROUND(H517, 2)</f>
        <v>0</v>
      </c>
      <c r="J517" s="55">
        <f>ROUND(G517*$F517, 2)</f>
        <v>0</v>
      </c>
      <c r="K517" s="55">
        <f>ROUND($F517*ROUND(H517, 2), 2)</f>
        <v>0</v>
      </c>
      <c r="L517" s="55">
        <f>J517+K517</f>
        <v>0</v>
      </c>
    </row>
    <row r="518" spans="1:12" ht="18" customHeight="1" outlineLevel="2" x14ac:dyDescent="0.3">
      <c r="A518" s="14" t="s">
        <v>966</v>
      </c>
      <c r="B518" s="22" t="s">
        <v>838</v>
      </c>
      <c r="C518" s="11"/>
      <c r="D518" s="23" t="s">
        <v>63</v>
      </c>
      <c r="E518" s="24">
        <v>1</v>
      </c>
      <c r="F518" s="25">
        <v>1</v>
      </c>
      <c r="G518" s="26"/>
      <c r="H518" s="2"/>
      <c r="I518" s="2"/>
      <c r="J518" s="15">
        <f>ROUND(ROUND(G518, 2)*$F518, 2)</f>
        <v>0</v>
      </c>
      <c r="K518" s="56"/>
      <c r="L518" s="56"/>
    </row>
    <row r="519" spans="1:12" ht="18" customHeight="1" outlineLevel="2" x14ac:dyDescent="0.3">
      <c r="A519" s="14" t="s">
        <v>967</v>
      </c>
      <c r="B519" s="16" t="s">
        <v>552</v>
      </c>
      <c r="C519" s="11"/>
      <c r="D519" s="11" t="s">
        <v>63</v>
      </c>
      <c r="E519" s="17">
        <v>1</v>
      </c>
      <c r="F519" s="17">
        <v>8</v>
      </c>
      <c r="G519" s="18">
        <f>IFERROR(ROUND(SUM(J520,J521)/$F519, 2),0)</f>
        <v>0</v>
      </c>
      <c r="H519" s="19"/>
      <c r="I519" s="18">
        <f>G519+ROUND(H519, 2)</f>
        <v>0</v>
      </c>
      <c r="J519" s="55">
        <f>ROUND(G519*$F519, 2)</f>
        <v>0</v>
      </c>
      <c r="K519" s="55">
        <f>ROUND($F519*ROUND(H519, 2), 2)</f>
        <v>0</v>
      </c>
      <c r="L519" s="55">
        <f>J519+K519</f>
        <v>0</v>
      </c>
    </row>
    <row r="520" spans="1:12" ht="20.45" customHeight="1" outlineLevel="2" x14ac:dyDescent="0.3">
      <c r="A520" s="14" t="s">
        <v>968</v>
      </c>
      <c r="B520" s="22" t="s">
        <v>969</v>
      </c>
      <c r="C520" s="11"/>
      <c r="D520" s="23" t="s">
        <v>63</v>
      </c>
      <c r="E520" s="24">
        <v>1</v>
      </c>
      <c r="F520" s="25">
        <v>4</v>
      </c>
      <c r="G520" s="26"/>
      <c r="H520" s="2"/>
      <c r="I520" s="2"/>
      <c r="J520" s="15">
        <f>ROUND(ROUND(G520, 2)*$F520, 2)</f>
        <v>0</v>
      </c>
      <c r="K520" s="56"/>
      <c r="L520" s="56"/>
    </row>
    <row r="521" spans="1:12" ht="18" customHeight="1" outlineLevel="2" x14ac:dyDescent="0.3">
      <c r="A521" s="14" t="s">
        <v>970</v>
      </c>
      <c r="B521" s="22" t="s">
        <v>971</v>
      </c>
      <c r="C521" s="11" t="s">
        <v>972</v>
      </c>
      <c r="D521" s="23" t="s">
        <v>63</v>
      </c>
      <c r="E521" s="24">
        <v>1</v>
      </c>
      <c r="F521" s="25">
        <v>4</v>
      </c>
      <c r="G521" s="26"/>
      <c r="H521" s="2"/>
      <c r="I521" s="2"/>
      <c r="J521" s="15">
        <f>ROUND(ROUND(G521, 2)*$F521, 2)</f>
        <v>0</v>
      </c>
      <c r="K521" s="56"/>
      <c r="L521" s="56"/>
    </row>
    <row r="522" spans="1:12" ht="18" customHeight="1" outlineLevel="2" x14ac:dyDescent="0.3">
      <c r="A522" s="14" t="s">
        <v>973</v>
      </c>
      <c r="B522" s="16" t="s">
        <v>189</v>
      </c>
      <c r="C522" s="11"/>
      <c r="D522" s="11" t="s">
        <v>63</v>
      </c>
      <c r="E522" s="17">
        <v>1</v>
      </c>
      <c r="F522" s="17">
        <v>3</v>
      </c>
      <c r="G522" s="18">
        <f>IFERROR(ROUND(SUM(J523)/$F522, 2),0)</f>
        <v>0</v>
      </c>
      <c r="H522" s="19"/>
      <c r="I522" s="18">
        <f>G522+ROUND(H522, 2)</f>
        <v>0</v>
      </c>
      <c r="J522" s="55">
        <f>ROUND(G522*$F522, 2)</f>
        <v>0</v>
      </c>
      <c r="K522" s="55">
        <f>ROUND($F522*ROUND(H522, 2), 2)</f>
        <v>0</v>
      </c>
      <c r="L522" s="55">
        <f>J522+K522</f>
        <v>0</v>
      </c>
    </row>
    <row r="523" spans="1:12" ht="18" customHeight="1" outlineLevel="2" x14ac:dyDescent="0.3">
      <c r="A523" s="14" t="s">
        <v>974</v>
      </c>
      <c r="B523" s="22" t="s">
        <v>433</v>
      </c>
      <c r="C523" s="11"/>
      <c r="D523" s="23" t="s">
        <v>63</v>
      </c>
      <c r="E523" s="24">
        <v>1</v>
      </c>
      <c r="F523" s="25">
        <v>3</v>
      </c>
      <c r="G523" s="26"/>
      <c r="H523" s="2"/>
      <c r="I523" s="2"/>
      <c r="J523" s="15">
        <f>ROUND(ROUND(G523, 2)*$F523, 2)</f>
        <v>0</v>
      </c>
      <c r="K523" s="56"/>
      <c r="L523" s="56"/>
    </row>
    <row r="524" spans="1:12" ht="18" customHeight="1" outlineLevel="2" x14ac:dyDescent="0.3">
      <c r="A524" s="14" t="s">
        <v>975</v>
      </c>
      <c r="B524" s="16" t="s">
        <v>976</v>
      </c>
      <c r="C524" s="11"/>
      <c r="D524" s="11" t="s">
        <v>63</v>
      </c>
      <c r="E524" s="17">
        <v>1</v>
      </c>
      <c r="F524" s="17">
        <v>2</v>
      </c>
      <c r="G524" s="18">
        <f>IFERROR(ROUND(SUM(J525)/$F524, 2),0)</f>
        <v>0</v>
      </c>
      <c r="H524" s="19"/>
      <c r="I524" s="18">
        <f>G524+ROUND(H524, 2)</f>
        <v>0</v>
      </c>
      <c r="J524" s="55">
        <f>ROUND(G524*$F524, 2)</f>
        <v>0</v>
      </c>
      <c r="K524" s="55">
        <f>ROUND($F524*ROUND(H524, 2), 2)</f>
        <v>0</v>
      </c>
      <c r="L524" s="55">
        <f>J524+K524</f>
        <v>0</v>
      </c>
    </row>
    <row r="525" spans="1:12" ht="18" customHeight="1" outlineLevel="2" x14ac:dyDescent="0.3">
      <c r="A525" s="14" t="s">
        <v>977</v>
      </c>
      <c r="B525" s="22" t="s">
        <v>978</v>
      </c>
      <c r="C525" s="11" t="s">
        <v>979</v>
      </c>
      <c r="D525" s="23" t="s">
        <v>63</v>
      </c>
      <c r="E525" s="24">
        <v>1</v>
      </c>
      <c r="F525" s="25">
        <v>2</v>
      </c>
      <c r="G525" s="26"/>
      <c r="H525" s="2"/>
      <c r="I525" s="2"/>
      <c r="J525" s="15">
        <f>ROUND(ROUND(G525, 2)*$F525, 2)</f>
        <v>0</v>
      </c>
      <c r="K525" s="56"/>
      <c r="L525" s="56"/>
    </row>
    <row r="526" spans="1:12" ht="18" customHeight="1" outlineLevel="2" x14ac:dyDescent="0.3">
      <c r="A526" s="14" t="s">
        <v>980</v>
      </c>
      <c r="B526" s="16" t="s">
        <v>1126</v>
      </c>
      <c r="C526" s="11"/>
      <c r="D526" s="11" t="s">
        <v>63</v>
      </c>
      <c r="E526" s="17">
        <v>1</v>
      </c>
      <c r="F526" s="17">
        <v>6</v>
      </c>
      <c r="G526" s="18">
        <f>IFERROR(ROUND(SUM(J527)/$F526, 2),0)</f>
        <v>0</v>
      </c>
      <c r="H526" s="19"/>
      <c r="I526" s="18">
        <f>G526+ROUND(H526, 2)</f>
        <v>0</v>
      </c>
      <c r="J526" s="55">
        <f>ROUND(G526*$F526, 2)</f>
        <v>0</v>
      </c>
      <c r="K526" s="55">
        <f>ROUND($F526*ROUND(H526, 2), 2)</f>
        <v>0</v>
      </c>
      <c r="L526" s="55">
        <f>J526+K526</f>
        <v>0</v>
      </c>
    </row>
    <row r="527" spans="1:12" ht="18" customHeight="1" outlineLevel="2" x14ac:dyDescent="0.3">
      <c r="A527" s="14" t="s">
        <v>981</v>
      </c>
      <c r="B527" s="22" t="s">
        <v>982</v>
      </c>
      <c r="C527" s="11" t="s">
        <v>983</v>
      </c>
      <c r="D527" s="23" t="s">
        <v>63</v>
      </c>
      <c r="E527" s="24">
        <v>1</v>
      </c>
      <c r="F527" s="25">
        <v>6</v>
      </c>
      <c r="G527" s="26"/>
      <c r="H527" s="2"/>
      <c r="I527" s="2"/>
      <c r="J527" s="15">
        <f>ROUND(ROUND(G527, 2)*$F527, 2)</f>
        <v>0</v>
      </c>
      <c r="K527" s="56"/>
      <c r="L527" s="56"/>
    </row>
    <row r="528" spans="1:12" ht="18" customHeight="1" outlineLevel="2" x14ac:dyDescent="0.3">
      <c r="A528" s="14" t="s">
        <v>984</v>
      </c>
      <c r="B528" s="16" t="s">
        <v>201</v>
      </c>
      <c r="C528" s="11"/>
      <c r="D528" s="11" t="s">
        <v>63</v>
      </c>
      <c r="E528" s="17">
        <v>1</v>
      </c>
      <c r="F528" s="17">
        <v>8</v>
      </c>
      <c r="G528" s="18">
        <f>IFERROR(ROUND(SUM(J529,J530)/$F528, 2),0)</f>
        <v>0</v>
      </c>
      <c r="H528" s="19"/>
      <c r="I528" s="18">
        <f>G528+ROUND(H528, 2)</f>
        <v>0</v>
      </c>
      <c r="J528" s="55">
        <f>ROUND(G528*$F528, 2)</f>
        <v>0</v>
      </c>
      <c r="K528" s="55">
        <f>ROUND($F528*ROUND(H528, 2), 2)</f>
        <v>0</v>
      </c>
      <c r="L528" s="55">
        <f>J528+K528</f>
        <v>0</v>
      </c>
    </row>
    <row r="529" spans="1:12" ht="18" customHeight="1" outlineLevel="2" x14ac:dyDescent="0.3">
      <c r="A529" s="14" t="s">
        <v>985</v>
      </c>
      <c r="B529" s="22" t="s">
        <v>986</v>
      </c>
      <c r="C529" s="11" t="s">
        <v>987</v>
      </c>
      <c r="D529" s="23" t="s">
        <v>63</v>
      </c>
      <c r="E529" s="24">
        <v>1</v>
      </c>
      <c r="F529" s="25">
        <v>2</v>
      </c>
      <c r="G529" s="26"/>
      <c r="H529" s="2"/>
      <c r="I529" s="2"/>
      <c r="J529" s="15">
        <f>ROUND(ROUND(G529, 2)*$F529, 2)</f>
        <v>0</v>
      </c>
      <c r="K529" s="56"/>
      <c r="L529" s="56"/>
    </row>
    <row r="530" spans="1:12" ht="18" customHeight="1" outlineLevel="2" x14ac:dyDescent="0.3">
      <c r="A530" s="14" t="s">
        <v>988</v>
      </c>
      <c r="B530" s="22" t="s">
        <v>989</v>
      </c>
      <c r="C530" s="11" t="s">
        <v>990</v>
      </c>
      <c r="D530" s="23" t="s">
        <v>63</v>
      </c>
      <c r="E530" s="24">
        <v>1</v>
      </c>
      <c r="F530" s="25">
        <v>6</v>
      </c>
      <c r="G530" s="26"/>
      <c r="H530" s="2"/>
      <c r="I530" s="2"/>
      <c r="J530" s="15">
        <f>ROUND(ROUND(G530, 2)*$F530, 2)</f>
        <v>0</v>
      </c>
      <c r="K530" s="56"/>
      <c r="L530" s="56"/>
    </row>
    <row r="531" spans="1:12" ht="18" customHeight="1" outlineLevel="2" x14ac:dyDescent="0.3">
      <c r="A531" s="14" t="s">
        <v>991</v>
      </c>
      <c r="B531" s="16" t="s">
        <v>862</v>
      </c>
      <c r="C531" s="11"/>
      <c r="D531" s="11" t="s">
        <v>63</v>
      </c>
      <c r="E531" s="17">
        <v>1</v>
      </c>
      <c r="F531" s="17">
        <v>2</v>
      </c>
      <c r="G531" s="18">
        <f>IFERROR(ROUND(SUM(J532)/$F531, 2),0)</f>
        <v>0</v>
      </c>
      <c r="H531" s="19"/>
      <c r="I531" s="18">
        <f>G531+ROUND(H531, 2)</f>
        <v>0</v>
      </c>
      <c r="J531" s="55">
        <f>ROUND(G531*$F531, 2)</f>
        <v>0</v>
      </c>
      <c r="K531" s="55">
        <f>ROUND($F531*ROUND(H531, 2), 2)</f>
        <v>0</v>
      </c>
      <c r="L531" s="55">
        <f>J531+K531</f>
        <v>0</v>
      </c>
    </row>
    <row r="532" spans="1:12" ht="18" customHeight="1" outlineLevel="2" x14ac:dyDescent="0.3">
      <c r="A532" s="14" t="s">
        <v>992</v>
      </c>
      <c r="B532" s="22" t="s">
        <v>993</v>
      </c>
      <c r="C532" s="11"/>
      <c r="D532" s="23" t="s">
        <v>63</v>
      </c>
      <c r="E532" s="24">
        <v>1</v>
      </c>
      <c r="F532" s="25">
        <v>2</v>
      </c>
      <c r="G532" s="26"/>
      <c r="H532" s="2"/>
      <c r="I532" s="2"/>
      <c r="J532" s="15">
        <f>ROUND(ROUND(G532, 2)*$F532, 2)</f>
        <v>0</v>
      </c>
      <c r="K532" s="56"/>
      <c r="L532" s="56"/>
    </row>
    <row r="533" spans="1:12" ht="18" customHeight="1" outlineLevel="2" x14ac:dyDescent="0.3">
      <c r="A533" s="14" t="s">
        <v>994</v>
      </c>
      <c r="B533" s="16" t="s">
        <v>1121</v>
      </c>
      <c r="C533" s="11"/>
      <c r="D533" s="11" t="s">
        <v>63</v>
      </c>
      <c r="E533" s="17">
        <v>1</v>
      </c>
      <c r="F533" s="17">
        <v>4</v>
      </c>
      <c r="G533" s="18">
        <f>IFERROR(ROUND(SUM(J534,J535)/$F533, 2),0)</f>
        <v>0</v>
      </c>
      <c r="H533" s="19"/>
      <c r="I533" s="18">
        <f>G533+ROUND(H533, 2)</f>
        <v>0</v>
      </c>
      <c r="J533" s="55">
        <f>ROUND(G533*$F533, 2)</f>
        <v>0</v>
      </c>
      <c r="K533" s="55">
        <f>ROUND($F533*ROUND(H533, 2), 2)</f>
        <v>0</v>
      </c>
      <c r="L533" s="55">
        <f>J533+K533</f>
        <v>0</v>
      </c>
    </row>
    <row r="534" spans="1:12" ht="18" customHeight="1" outlineLevel="2" x14ac:dyDescent="0.3">
      <c r="A534" s="14" t="s">
        <v>995</v>
      </c>
      <c r="B534" s="22" t="s">
        <v>1127</v>
      </c>
      <c r="C534" s="11"/>
      <c r="D534" s="23" t="s">
        <v>63</v>
      </c>
      <c r="E534" s="24">
        <v>1</v>
      </c>
      <c r="F534" s="25">
        <v>2</v>
      </c>
      <c r="G534" s="26"/>
      <c r="H534" s="2"/>
      <c r="I534" s="2"/>
      <c r="J534" s="15">
        <f>ROUND(ROUND(G534, 2)*$F534, 2)</f>
        <v>0</v>
      </c>
      <c r="K534" s="56"/>
      <c r="L534" s="56"/>
    </row>
    <row r="535" spans="1:12" ht="18" customHeight="1" outlineLevel="2" x14ac:dyDescent="0.3">
      <c r="A535" s="14" t="s">
        <v>996</v>
      </c>
      <c r="B535" s="22" t="s">
        <v>1128</v>
      </c>
      <c r="C535" s="11"/>
      <c r="D535" s="23" t="s">
        <v>63</v>
      </c>
      <c r="E535" s="24">
        <v>1</v>
      </c>
      <c r="F535" s="25">
        <v>2</v>
      </c>
      <c r="G535" s="26"/>
      <c r="H535" s="2"/>
      <c r="I535" s="2"/>
      <c r="J535" s="15">
        <f>ROUND(ROUND(G535, 2)*$F535, 2)</f>
        <v>0</v>
      </c>
      <c r="K535" s="56"/>
      <c r="L535" s="56"/>
    </row>
    <row r="536" spans="1:12" ht="18" customHeight="1" outlineLevel="2" x14ac:dyDescent="0.3">
      <c r="A536" s="14" t="s">
        <v>997</v>
      </c>
      <c r="B536" s="16" t="s">
        <v>879</v>
      </c>
      <c r="C536" s="11"/>
      <c r="D536" s="11" t="s">
        <v>63</v>
      </c>
      <c r="E536" s="17">
        <v>1</v>
      </c>
      <c r="F536" s="17">
        <v>2</v>
      </c>
      <c r="G536" s="18">
        <f>IFERROR(ROUND(SUM(J537)/$F536, 2),0)</f>
        <v>0</v>
      </c>
      <c r="H536" s="19"/>
      <c r="I536" s="18">
        <f>G536+ROUND(H536, 2)</f>
        <v>0</v>
      </c>
      <c r="J536" s="55">
        <f>ROUND(G536*$F536, 2)</f>
        <v>0</v>
      </c>
      <c r="K536" s="55">
        <f>ROUND($F536*ROUND(H536, 2), 2)</f>
        <v>0</v>
      </c>
      <c r="L536" s="55">
        <f>J536+K536</f>
        <v>0</v>
      </c>
    </row>
    <row r="537" spans="1:12" ht="18" customHeight="1" outlineLevel="2" x14ac:dyDescent="0.3">
      <c r="A537" s="14" t="s">
        <v>998</v>
      </c>
      <c r="B537" s="22" t="s">
        <v>881</v>
      </c>
      <c r="C537" s="11"/>
      <c r="D537" s="23" t="s">
        <v>63</v>
      </c>
      <c r="E537" s="24">
        <v>1</v>
      </c>
      <c r="F537" s="25">
        <v>2</v>
      </c>
      <c r="G537" s="26"/>
      <c r="H537" s="2"/>
      <c r="I537" s="2"/>
      <c r="J537" s="15">
        <f>ROUND(ROUND(G537, 2)*$F537, 2)</f>
        <v>0</v>
      </c>
      <c r="K537" s="56"/>
      <c r="L537" s="56"/>
    </row>
    <row r="538" spans="1:12" ht="18" customHeight="1" outlineLevel="2" x14ac:dyDescent="0.3">
      <c r="A538" s="14" t="s">
        <v>999</v>
      </c>
      <c r="B538" s="16" t="s">
        <v>883</v>
      </c>
      <c r="C538" s="11"/>
      <c r="D538" s="11" t="s">
        <v>63</v>
      </c>
      <c r="E538" s="17">
        <v>1</v>
      </c>
      <c r="F538" s="17">
        <v>2</v>
      </c>
      <c r="G538" s="18">
        <f>IFERROR(ROUND(SUM(J539)/$F538, 2),0)</f>
        <v>0</v>
      </c>
      <c r="H538" s="19"/>
      <c r="I538" s="18">
        <f>G538+ROUND(H538, 2)</f>
        <v>0</v>
      </c>
      <c r="J538" s="55">
        <f>ROUND(G538*$F538, 2)</f>
        <v>0</v>
      </c>
      <c r="K538" s="55">
        <f>ROUND($F538*ROUND(H538, 2), 2)</f>
        <v>0</v>
      </c>
      <c r="L538" s="55">
        <f>J538+K538</f>
        <v>0</v>
      </c>
    </row>
    <row r="539" spans="1:12" ht="18" customHeight="1" outlineLevel="2" x14ac:dyDescent="0.3">
      <c r="A539" s="14" t="s">
        <v>1000</v>
      </c>
      <c r="B539" s="22" t="s">
        <v>885</v>
      </c>
      <c r="C539" s="11"/>
      <c r="D539" s="23" t="s">
        <v>63</v>
      </c>
      <c r="E539" s="24">
        <v>1</v>
      </c>
      <c r="F539" s="25">
        <v>2</v>
      </c>
      <c r="G539" s="26"/>
      <c r="H539" s="2"/>
      <c r="I539" s="2"/>
      <c r="J539" s="15">
        <f>ROUND(ROUND(G539, 2)*$F539, 2)</f>
        <v>0</v>
      </c>
      <c r="K539" s="56"/>
      <c r="L539" s="56"/>
    </row>
    <row r="540" spans="1:12" ht="18" customHeight="1" outlineLevel="2" x14ac:dyDescent="0.3">
      <c r="A540" s="14" t="s">
        <v>1001</v>
      </c>
      <c r="B540" s="16" t="s">
        <v>1002</v>
      </c>
      <c r="C540" s="11"/>
      <c r="D540" s="11" t="s">
        <v>63</v>
      </c>
      <c r="E540" s="17">
        <v>1</v>
      </c>
      <c r="F540" s="17">
        <v>1</v>
      </c>
      <c r="G540" s="18">
        <f>IFERROR(ROUND(SUM(J541)/$F540, 2),0)</f>
        <v>0</v>
      </c>
      <c r="H540" s="19"/>
      <c r="I540" s="18">
        <f>G540+ROUND(H540, 2)</f>
        <v>0</v>
      </c>
      <c r="J540" s="55">
        <f>ROUND(G540*$F540, 2)</f>
        <v>0</v>
      </c>
      <c r="K540" s="55">
        <f>ROUND($F540*ROUND(H540, 2), 2)</f>
        <v>0</v>
      </c>
      <c r="L540" s="55">
        <f>J540+K540</f>
        <v>0</v>
      </c>
    </row>
    <row r="541" spans="1:12" ht="18" customHeight="1" outlineLevel="2" x14ac:dyDescent="0.3">
      <c r="A541" s="14" t="s">
        <v>1003</v>
      </c>
      <c r="B541" s="22" t="s">
        <v>1004</v>
      </c>
      <c r="C541" s="11"/>
      <c r="D541" s="23" t="s">
        <v>63</v>
      </c>
      <c r="E541" s="24">
        <v>1</v>
      </c>
      <c r="F541" s="25">
        <v>1</v>
      </c>
      <c r="G541" s="26"/>
      <c r="H541" s="2"/>
      <c r="I541" s="2"/>
      <c r="J541" s="15">
        <f>ROUND(ROUND(G541, 2)*$F541, 2)</f>
        <v>0</v>
      </c>
      <c r="K541" s="56"/>
      <c r="L541" s="56"/>
    </row>
    <row r="542" spans="1:12" ht="18" customHeight="1" outlineLevel="2" x14ac:dyDescent="0.3">
      <c r="A542" s="14" t="s">
        <v>1005</v>
      </c>
      <c r="B542" s="16" t="s">
        <v>205</v>
      </c>
      <c r="C542" s="11"/>
      <c r="D542" s="11" t="s">
        <v>63</v>
      </c>
      <c r="E542" s="17">
        <v>1</v>
      </c>
      <c r="F542" s="17">
        <v>1</v>
      </c>
      <c r="G542" s="18">
        <f>IFERROR(ROUND(SUM(J543)/$F542, 2),0)</f>
        <v>0</v>
      </c>
      <c r="H542" s="19"/>
      <c r="I542" s="18">
        <f>G542+ROUND(H542, 2)</f>
        <v>0</v>
      </c>
      <c r="J542" s="55">
        <f>ROUND(G542*$F542, 2)</f>
        <v>0</v>
      </c>
      <c r="K542" s="55">
        <f>ROUND($F542*ROUND(H542, 2), 2)</f>
        <v>0</v>
      </c>
      <c r="L542" s="55">
        <f>J542+K542</f>
        <v>0</v>
      </c>
    </row>
    <row r="543" spans="1:12" ht="36" customHeight="1" outlineLevel="2" x14ac:dyDescent="0.3">
      <c r="A543" s="14" t="s">
        <v>1006</v>
      </c>
      <c r="B543" s="22" t="s">
        <v>830</v>
      </c>
      <c r="C543" s="11"/>
      <c r="D543" s="23" t="s">
        <v>63</v>
      </c>
      <c r="E543" s="24">
        <v>1</v>
      </c>
      <c r="F543" s="25">
        <v>1</v>
      </c>
      <c r="G543" s="26"/>
      <c r="H543" s="2"/>
      <c r="I543" s="2"/>
      <c r="J543" s="15">
        <f>ROUND(ROUND(G543, 2)*$F543, 2)</f>
        <v>0</v>
      </c>
      <c r="K543" s="56"/>
      <c r="L543" s="56"/>
    </row>
    <row r="544" spans="1:12" ht="16.899999999999999" customHeight="1" outlineLevel="1" x14ac:dyDescent="0.3">
      <c r="A544" s="14" t="s">
        <v>1007</v>
      </c>
      <c r="B544" s="50" t="s">
        <v>106</v>
      </c>
      <c r="C544" s="50"/>
      <c r="D544" s="50"/>
      <c r="E544" s="50"/>
      <c r="F544" s="50"/>
      <c r="G544" s="2"/>
      <c r="H544" s="2"/>
      <c r="I544" s="2"/>
      <c r="J544" s="15">
        <f>SUM(J545)</f>
        <v>0</v>
      </c>
      <c r="K544" s="15">
        <f>SUM(K545)</f>
        <v>0</v>
      </c>
      <c r="L544" s="15">
        <f>SUM(L545)</f>
        <v>0</v>
      </c>
    </row>
    <row r="545" spans="1:12" ht="18" customHeight="1" outlineLevel="2" x14ac:dyDescent="0.3">
      <c r="A545" s="14" t="s">
        <v>1008</v>
      </c>
      <c r="B545" s="16" t="s">
        <v>1009</v>
      </c>
      <c r="C545" s="11"/>
      <c r="D545" s="11" t="s">
        <v>109</v>
      </c>
      <c r="E545" s="17">
        <v>1</v>
      </c>
      <c r="F545" s="17">
        <v>1</v>
      </c>
      <c r="G545" s="18">
        <v>0</v>
      </c>
      <c r="H545" s="19"/>
      <c r="I545" s="18">
        <f>G545+ROUND(H545, 2)</f>
        <v>0</v>
      </c>
      <c r="J545" s="55">
        <v>0</v>
      </c>
      <c r="K545" s="55">
        <f>ROUND($F545*ROUND(H545, 2), 2)</f>
        <v>0</v>
      </c>
      <c r="L545" s="55">
        <f>J545+K545</f>
        <v>0</v>
      </c>
    </row>
    <row r="546" spans="1:12" ht="16.899999999999999" customHeight="1" outlineLevel="1" x14ac:dyDescent="0.3">
      <c r="A546" s="14" t="s">
        <v>1010</v>
      </c>
      <c r="B546" s="50" t="s">
        <v>111</v>
      </c>
      <c r="C546" s="50"/>
      <c r="D546" s="50"/>
      <c r="E546" s="50"/>
      <c r="F546" s="50"/>
      <c r="G546" s="2"/>
      <c r="H546" s="2"/>
      <c r="I546" s="2"/>
      <c r="J546" s="15">
        <f>SUM(J547)</f>
        <v>0</v>
      </c>
      <c r="K546" s="15">
        <f>SUM(K547)</f>
        <v>0</v>
      </c>
      <c r="L546" s="15">
        <f>SUM(L547)</f>
        <v>0</v>
      </c>
    </row>
    <row r="547" spans="1:12" ht="18" customHeight="1" outlineLevel="1" x14ac:dyDescent="0.3">
      <c r="A547" s="14" t="s">
        <v>1011</v>
      </c>
      <c r="B547" s="16" t="s">
        <v>113</v>
      </c>
      <c r="C547" s="11"/>
      <c r="D547" s="11" t="s">
        <v>63</v>
      </c>
      <c r="E547" s="17">
        <v>1</v>
      </c>
      <c r="F547" s="17">
        <v>10</v>
      </c>
      <c r="G547" s="18">
        <f>IFERROR(ROUND(SUM(J548,J549)/$F547, 2),0)</f>
        <v>0</v>
      </c>
      <c r="H547" s="19"/>
      <c r="I547" s="18">
        <f>G547+ROUND(H547, 2)</f>
        <v>0</v>
      </c>
      <c r="J547" s="55">
        <f>ROUND(G547*$F547, 2)</f>
        <v>0</v>
      </c>
      <c r="K547" s="55">
        <f>ROUND($F547*ROUND(H547, 2), 2)</f>
        <v>0</v>
      </c>
      <c r="L547" s="55">
        <f>J547+K547</f>
        <v>0</v>
      </c>
    </row>
    <row r="548" spans="1:12" ht="36" customHeight="1" outlineLevel="1" x14ac:dyDescent="0.3">
      <c r="A548" s="14" t="s">
        <v>1012</v>
      </c>
      <c r="B548" s="22" t="s">
        <v>1098</v>
      </c>
      <c r="C548" s="11"/>
      <c r="D548" s="23" t="s">
        <v>115</v>
      </c>
      <c r="E548" s="29">
        <v>0.1</v>
      </c>
      <c r="F548" s="24">
        <v>1</v>
      </c>
      <c r="G548" s="26"/>
      <c r="H548" s="2"/>
      <c r="I548" s="2"/>
      <c r="J548" s="15">
        <f>ROUND(ROUND(G548, 2)*$F548, 2)</f>
        <v>0</v>
      </c>
      <c r="K548" s="56"/>
      <c r="L548" s="56"/>
    </row>
    <row r="549" spans="1:12" ht="18" customHeight="1" outlineLevel="1" x14ac:dyDescent="0.3">
      <c r="A549" s="14" t="s">
        <v>1013</v>
      </c>
      <c r="B549" s="22" t="s">
        <v>1014</v>
      </c>
      <c r="C549" s="11"/>
      <c r="D549" s="23" t="s">
        <v>63</v>
      </c>
      <c r="E549" s="29">
        <v>0.1</v>
      </c>
      <c r="F549" s="24">
        <v>1</v>
      </c>
      <c r="G549" s="26"/>
      <c r="H549" s="2"/>
      <c r="I549" s="2"/>
      <c r="J549" s="15">
        <f>ROUND(ROUND(G549, 2)*$F549, 2)</f>
        <v>0</v>
      </c>
      <c r="K549" s="56"/>
      <c r="L549" s="56"/>
    </row>
    <row r="550" spans="1:12" ht="24" customHeight="1" x14ac:dyDescent="0.3">
      <c r="A550" s="35"/>
      <c r="B550" s="35"/>
      <c r="C550" s="35"/>
      <c r="D550" s="35"/>
      <c r="E550" s="35"/>
      <c r="F550" s="35"/>
      <c r="G550" s="35"/>
      <c r="H550" s="35"/>
      <c r="I550" s="35"/>
      <c r="J550" s="36">
        <f>SUM(J8)</f>
        <v>6370451.3599999994</v>
      </c>
      <c r="K550" s="36">
        <f>SUM(K8)</f>
        <v>0</v>
      </c>
      <c r="L550" s="36">
        <f>J550+K550</f>
        <v>6370451.3599999994</v>
      </c>
    </row>
    <row r="551" spans="1:12" ht="30" customHeight="1" x14ac:dyDescent="0.3">
      <c r="A551" s="37" t="s">
        <v>1080</v>
      </c>
      <c r="B551" s="38"/>
      <c r="C551" s="38"/>
      <c r="D551" s="38"/>
      <c r="E551" s="39"/>
      <c r="F551" s="39"/>
      <c r="G551" s="40"/>
      <c r="H551" s="40"/>
      <c r="I551" s="40"/>
      <c r="J551" s="40"/>
      <c r="K551" s="40"/>
      <c r="L551" s="40"/>
    </row>
    <row r="552" spans="1:12" ht="30" customHeight="1" x14ac:dyDescent="0.3">
      <c r="A552" s="46"/>
      <c r="B552" s="47"/>
      <c r="C552" s="47"/>
      <c r="D552" s="47"/>
      <c r="E552" s="48"/>
      <c r="F552" s="48"/>
      <c r="G552" s="49"/>
      <c r="H552" s="49"/>
      <c r="I552" s="49"/>
      <c r="J552" s="49"/>
      <c r="K552" s="49"/>
      <c r="L552" s="49"/>
    </row>
    <row r="553" spans="1:12" x14ac:dyDescent="0.3">
      <c r="A553" s="41" t="s">
        <v>1015</v>
      </c>
      <c r="B553" s="3" t="s">
        <v>1016</v>
      </c>
      <c r="C553" s="3" t="s">
        <v>1017</v>
      </c>
      <c r="D553" s="2"/>
      <c r="E553" s="2"/>
      <c r="F553" s="42"/>
      <c r="G553" s="58"/>
      <c r="H553" s="58"/>
      <c r="I553" s="58"/>
      <c r="J553" s="58"/>
      <c r="K553" s="58"/>
      <c r="L553" s="58"/>
    </row>
    <row r="554" spans="1:12" ht="37.5" x14ac:dyDescent="0.3">
      <c r="A554" s="41" t="s">
        <v>1018</v>
      </c>
      <c r="B554" s="43" t="s">
        <v>1081</v>
      </c>
      <c r="C554" s="44" t="s">
        <v>1032</v>
      </c>
      <c r="D554" s="2"/>
      <c r="E554" s="2"/>
      <c r="F554" s="42"/>
      <c r="G554" s="58"/>
      <c r="H554" s="58"/>
      <c r="I554" s="58"/>
      <c r="J554" s="58"/>
      <c r="K554" s="58"/>
      <c r="L554" s="58"/>
    </row>
    <row r="555" spans="1:12" ht="37.5" x14ac:dyDescent="0.3">
      <c r="A555" s="41" t="s">
        <v>1021</v>
      </c>
      <c r="B555" s="3" t="s">
        <v>1019</v>
      </c>
      <c r="C555" s="3" t="s">
        <v>1020</v>
      </c>
      <c r="D555" s="2"/>
      <c r="E555" s="2"/>
      <c r="F555" s="42"/>
      <c r="G555" s="58"/>
      <c r="H555" s="58"/>
      <c r="I555" s="58"/>
      <c r="J555" s="58"/>
      <c r="K555" s="58"/>
      <c r="L555" s="58"/>
    </row>
    <row r="556" spans="1:12" ht="37.5" x14ac:dyDescent="0.3">
      <c r="A556" s="41" t="s">
        <v>1022</v>
      </c>
      <c r="B556" s="3" t="s">
        <v>1023</v>
      </c>
      <c r="C556" s="3" t="s">
        <v>1082</v>
      </c>
      <c r="D556" s="2"/>
      <c r="E556" s="2"/>
      <c r="F556" s="42"/>
      <c r="G556" s="58"/>
      <c r="H556" s="58"/>
      <c r="I556" s="58"/>
      <c r="J556" s="58"/>
      <c r="K556" s="58"/>
      <c r="L556" s="58"/>
    </row>
    <row r="557" spans="1:12" x14ac:dyDescent="0.3">
      <c r="A557" s="41" t="s">
        <v>1024</v>
      </c>
      <c r="B557" s="3" t="s">
        <v>1025</v>
      </c>
      <c r="C557" s="3" t="s">
        <v>1032</v>
      </c>
      <c r="D557" s="2"/>
      <c r="E557" s="2"/>
      <c r="F557" s="42"/>
      <c r="G557" s="58"/>
      <c r="H557" s="58"/>
      <c r="I557" s="58"/>
      <c r="J557" s="58"/>
      <c r="K557" s="58"/>
      <c r="L557" s="58"/>
    </row>
    <row r="558" spans="1:12" ht="37.5" x14ac:dyDescent="0.3">
      <c r="A558" s="41" t="s">
        <v>1083</v>
      </c>
      <c r="B558" s="3" t="s">
        <v>1026</v>
      </c>
      <c r="C558" s="3" t="s">
        <v>1027</v>
      </c>
      <c r="D558" s="2"/>
      <c r="E558" s="2"/>
      <c r="F558" s="42"/>
      <c r="G558" s="58"/>
      <c r="H558" s="58"/>
      <c r="I558" s="58"/>
      <c r="J558" s="58"/>
      <c r="K558" s="58"/>
      <c r="L558" s="58"/>
    </row>
    <row r="559" spans="1:12" ht="37.5" x14ac:dyDescent="0.3">
      <c r="A559" s="45" t="s">
        <v>1028</v>
      </c>
      <c r="B559" s="4" t="s">
        <v>1029</v>
      </c>
      <c r="C559" s="4" t="s">
        <v>1030</v>
      </c>
      <c r="D559" s="2"/>
      <c r="E559" s="2"/>
      <c r="F559" s="42"/>
      <c r="G559" s="58"/>
      <c r="H559" s="58"/>
      <c r="I559" s="58"/>
      <c r="J559" s="58"/>
      <c r="K559" s="58"/>
      <c r="L559" s="58"/>
    </row>
    <row r="560" spans="1:12" ht="75" x14ac:dyDescent="0.3">
      <c r="A560" s="41" t="s">
        <v>1031</v>
      </c>
      <c r="B560" s="3" t="s">
        <v>1084</v>
      </c>
      <c r="C560" s="3" t="s">
        <v>1032</v>
      </c>
      <c r="D560" s="2"/>
      <c r="E560" s="2"/>
      <c r="F560" s="42"/>
      <c r="G560" s="58"/>
      <c r="H560" s="58"/>
      <c r="I560" s="58"/>
      <c r="J560" s="58"/>
      <c r="K560" s="58"/>
      <c r="L560" s="58"/>
    </row>
    <row r="561" spans="1:12" ht="37.5" x14ac:dyDescent="0.3">
      <c r="A561" s="41" t="s">
        <v>1033</v>
      </c>
      <c r="B561" s="3" t="s">
        <v>1085</v>
      </c>
      <c r="C561" s="3" t="s">
        <v>1032</v>
      </c>
      <c r="D561" s="2"/>
      <c r="E561" s="2"/>
      <c r="F561" s="42"/>
      <c r="G561" s="58"/>
      <c r="H561" s="58"/>
      <c r="I561" s="58"/>
      <c r="J561" s="58"/>
      <c r="K561" s="58"/>
      <c r="L561" s="58"/>
    </row>
    <row r="562" spans="1:12" x14ac:dyDescent="0.3">
      <c r="A562" s="41" t="s">
        <v>1036</v>
      </c>
      <c r="B562" s="3" t="s">
        <v>1034</v>
      </c>
      <c r="C562" s="3" t="s">
        <v>1035</v>
      </c>
      <c r="D562" s="2"/>
      <c r="E562" s="2"/>
      <c r="F562" s="42"/>
      <c r="G562" s="58"/>
      <c r="H562" s="58"/>
      <c r="I562" s="58"/>
      <c r="J562" s="58"/>
      <c r="K562" s="58"/>
      <c r="L562" s="58"/>
    </row>
    <row r="563" spans="1:12" ht="56.25" x14ac:dyDescent="0.3">
      <c r="A563" s="41" t="s">
        <v>1039</v>
      </c>
      <c r="B563" s="3" t="s">
        <v>1037</v>
      </c>
      <c r="C563" s="3" t="s">
        <v>1038</v>
      </c>
      <c r="D563" s="2"/>
      <c r="E563" s="2"/>
      <c r="F563" s="42"/>
      <c r="G563" s="58"/>
      <c r="H563" s="58"/>
      <c r="I563" s="58"/>
      <c r="J563" s="58"/>
      <c r="K563" s="58"/>
      <c r="L563" s="58"/>
    </row>
    <row r="564" spans="1:12" ht="56.25" x14ac:dyDescent="0.3">
      <c r="A564" s="41" t="s">
        <v>1041</v>
      </c>
      <c r="B564" s="3" t="s">
        <v>1086</v>
      </c>
      <c r="C564" s="3" t="s">
        <v>1040</v>
      </c>
      <c r="D564" s="2"/>
      <c r="E564" s="2"/>
      <c r="F564" s="42"/>
      <c r="G564" s="58"/>
      <c r="H564" s="58"/>
      <c r="I564" s="58"/>
      <c r="J564" s="58"/>
      <c r="K564" s="58"/>
      <c r="L564" s="58"/>
    </row>
    <row r="565" spans="1:12" ht="56.25" x14ac:dyDescent="0.3">
      <c r="A565" s="41" t="s">
        <v>1044</v>
      </c>
      <c r="B565" s="3" t="s">
        <v>1042</v>
      </c>
      <c r="C565" s="3" t="s">
        <v>1043</v>
      </c>
      <c r="D565" s="2"/>
      <c r="E565" s="2"/>
      <c r="F565" s="42"/>
      <c r="G565" s="58"/>
      <c r="H565" s="58"/>
      <c r="I565" s="58"/>
      <c r="J565" s="58"/>
      <c r="K565" s="58"/>
      <c r="L565" s="58"/>
    </row>
    <row r="566" spans="1:12" ht="48" customHeight="1" x14ac:dyDescent="0.3">
      <c r="A566" s="41" t="s">
        <v>1047</v>
      </c>
      <c r="B566" s="3" t="s">
        <v>1045</v>
      </c>
      <c r="C566" s="3" t="s">
        <v>1046</v>
      </c>
      <c r="D566" s="2"/>
      <c r="E566" s="2"/>
      <c r="F566" s="42"/>
      <c r="G566" s="58"/>
      <c r="H566" s="58"/>
      <c r="I566" s="58"/>
      <c r="J566" s="58"/>
      <c r="K566" s="58"/>
      <c r="L566" s="58"/>
    </row>
    <row r="567" spans="1:12" ht="63" customHeight="1" x14ac:dyDescent="0.3">
      <c r="A567" s="41" t="s">
        <v>1049</v>
      </c>
      <c r="B567" s="3" t="s">
        <v>1087</v>
      </c>
      <c r="C567" s="3" t="s">
        <v>1048</v>
      </c>
      <c r="D567" s="2"/>
      <c r="E567" s="2"/>
      <c r="F567" s="42"/>
      <c r="G567" s="69" t="s">
        <v>1094</v>
      </c>
      <c r="H567" s="69"/>
      <c r="I567" s="69"/>
      <c r="J567" s="69"/>
      <c r="K567" s="69"/>
      <c r="L567" s="69"/>
    </row>
    <row r="568" spans="1:12" ht="37.9" customHeight="1" x14ac:dyDescent="0.3">
      <c r="A568" s="41" t="s">
        <v>1052</v>
      </c>
      <c r="B568" s="3" t="s">
        <v>1050</v>
      </c>
      <c r="C568" s="3" t="s">
        <v>1051</v>
      </c>
      <c r="D568" s="2"/>
      <c r="E568" s="2"/>
      <c r="F568" s="42"/>
      <c r="G568" s="58"/>
      <c r="H568" s="58"/>
      <c r="I568" s="58"/>
      <c r="J568" s="58"/>
      <c r="K568" s="58"/>
      <c r="L568" s="58"/>
    </row>
    <row r="569" spans="1:12" ht="37.5" x14ac:dyDescent="0.3">
      <c r="A569" s="41" t="s">
        <v>1054</v>
      </c>
      <c r="B569" s="5" t="s">
        <v>1053</v>
      </c>
      <c r="C569" s="3"/>
      <c r="D569" s="2"/>
      <c r="E569" s="2"/>
      <c r="F569" s="42"/>
      <c r="G569" s="58"/>
      <c r="H569" s="58"/>
      <c r="I569" s="58"/>
      <c r="J569" s="58"/>
      <c r="K569" s="58"/>
      <c r="L569" s="58"/>
    </row>
    <row r="570" spans="1:12" ht="37.5" x14ac:dyDescent="0.3">
      <c r="A570" s="41" t="s">
        <v>1056</v>
      </c>
      <c r="B570" s="3" t="s">
        <v>1055</v>
      </c>
      <c r="C570" s="3"/>
      <c r="D570" s="2"/>
      <c r="E570" s="2"/>
      <c r="F570" s="42"/>
      <c r="G570" s="58"/>
      <c r="H570" s="58"/>
      <c r="I570" s="58"/>
      <c r="J570" s="58"/>
      <c r="K570" s="58"/>
      <c r="L570" s="58"/>
    </row>
    <row r="571" spans="1:12" x14ac:dyDescent="0.3">
      <c r="A571" s="41" t="s">
        <v>1088</v>
      </c>
      <c r="B571" s="3" t="s">
        <v>1057</v>
      </c>
      <c r="C571" s="3"/>
      <c r="D571" s="2"/>
      <c r="E571" s="2"/>
      <c r="F571" s="42"/>
      <c r="G571" s="58"/>
      <c r="H571" s="58"/>
      <c r="I571" s="58"/>
      <c r="J571" s="58"/>
      <c r="K571" s="58"/>
      <c r="L571" s="58"/>
    </row>
    <row r="572" spans="1:12" ht="56.25" x14ac:dyDescent="0.3">
      <c r="A572" s="41" t="s">
        <v>1089</v>
      </c>
      <c r="B572" s="3" t="s">
        <v>1090</v>
      </c>
      <c r="C572" s="3" t="s">
        <v>1091</v>
      </c>
      <c r="D572" s="2"/>
      <c r="E572" s="2"/>
      <c r="F572" s="2"/>
      <c r="G572" s="58"/>
      <c r="H572" s="58"/>
      <c r="I572" s="58"/>
      <c r="J572" s="58"/>
      <c r="K572" s="58"/>
      <c r="L572" s="58"/>
    </row>
    <row r="573" spans="1:12" ht="37.5" x14ac:dyDescent="0.3">
      <c r="A573" s="41" t="s">
        <v>1092</v>
      </c>
      <c r="B573" s="3" t="s">
        <v>1093</v>
      </c>
      <c r="C573" s="3" t="s">
        <v>1032</v>
      </c>
      <c r="D573" s="2"/>
      <c r="E573" s="2"/>
      <c r="F573" s="2"/>
      <c r="G573" s="58"/>
      <c r="H573" s="58"/>
      <c r="I573" s="58"/>
      <c r="J573" s="58"/>
      <c r="K573" s="58"/>
      <c r="L573" s="58"/>
    </row>
  </sheetData>
  <sheetProtection formatColumns="0" autoFilter="0"/>
  <autoFilter ref="A7:L573" xr:uid="{00000000-0009-0000-0000-000000000000}"/>
  <mergeCells count="42">
    <mergeCell ref="G570:L570"/>
    <mergeCell ref="G565:L565"/>
    <mergeCell ref="G566:L566"/>
    <mergeCell ref="G567:L567"/>
    <mergeCell ref="G568:L568"/>
    <mergeCell ref="G569:L569"/>
    <mergeCell ref="G560:L560"/>
    <mergeCell ref="G561:L561"/>
    <mergeCell ref="G562:L562"/>
    <mergeCell ref="G563:L563"/>
    <mergeCell ref="G564:L564"/>
    <mergeCell ref="G555:L555"/>
    <mergeCell ref="G556:L556"/>
    <mergeCell ref="G557:L557"/>
    <mergeCell ref="G558:L558"/>
    <mergeCell ref="G559:L559"/>
    <mergeCell ref="I6:I7"/>
    <mergeCell ref="J6:K6"/>
    <mergeCell ref="B12:F12"/>
    <mergeCell ref="B13:F13"/>
    <mergeCell ref="B14:F14"/>
    <mergeCell ref="A8:F8"/>
    <mergeCell ref="B9:F9"/>
    <mergeCell ref="B10:F10"/>
    <mergeCell ref="B11:F11"/>
    <mergeCell ref="G6:H6"/>
    <mergeCell ref="G571:L571"/>
    <mergeCell ref="G572:L572"/>
    <mergeCell ref="G573:L573"/>
    <mergeCell ref="A1:L1"/>
    <mergeCell ref="A3:L3"/>
    <mergeCell ref="A2:L2"/>
    <mergeCell ref="G553:L553"/>
    <mergeCell ref="G554:L554"/>
    <mergeCell ref="G5:L5"/>
    <mergeCell ref="A5:A7"/>
    <mergeCell ref="B5:B7"/>
    <mergeCell ref="C5:C7"/>
    <mergeCell ref="D5:D7"/>
    <mergeCell ref="E5:E7"/>
    <mergeCell ref="F5:F7"/>
    <mergeCell ref="L6: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ТКП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Тарасова Светлана Николаевна</cp:lastModifiedBy>
  <dcterms:created xsi:type="dcterms:W3CDTF">2024-04-16T09:37:39Z</dcterms:created>
  <dcterms:modified xsi:type="dcterms:W3CDTF">2024-04-25T08:21:32Z</dcterms:modified>
  <cp:category/>
</cp:coreProperties>
</file>